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2. Producciones\3.2. Sacrificio Ganado-MOCOPE\Movimiento Comercial Pecuario (MOCOPE)\Aragón\Web\"/>
    </mc:Choice>
  </mc:AlternateContent>
  <bookViews>
    <workbookView xWindow="0" yWindow="0" windowWidth="28800" windowHeight="12480" tabRatio="809"/>
  </bookViews>
  <sheets>
    <sheet name="INDICE" sheetId="16" r:id="rId1"/>
    <sheet name="1.1" sheetId="8" r:id="rId2"/>
    <sheet name="1.2" sheetId="11" r:id="rId3"/>
    <sheet name="2.1" sheetId="13" r:id="rId4"/>
    <sheet name="2.2" sheetId="4" r:id="rId5"/>
    <sheet name="2.3" sheetId="12" r:id="rId6"/>
    <sheet name="3.1" sheetId="1" r:id="rId7"/>
    <sheet name="3.2" sheetId="14" r:id="rId8"/>
    <sheet name="4.1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xlnm._FilterDatabase" localSheetId="2" hidden="1">'1.2'!$A$6:$S$50</definedName>
    <definedName name="_lg1">[6]Textes!$B$2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'[2]19.15'!#REF!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'[12]19.11-12'!$B$53</definedName>
    <definedName name="AÑOSEÑA">#REF!</definedName>
    <definedName name="_xlnm.Extract">[13]datos!#REF!</definedName>
    <definedName name="_xlnm.Print_Area" localSheetId="5">'2.3'!$A$1:$M$39</definedName>
    <definedName name="balan.xls" hidden="1">'[14]7.24'!$D$6:$D$27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[15]Textes!$A$18:$W$64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[16]Countries!$A$1:$AB$1</definedName>
    <definedName name="COUNTRY">#REF!</definedName>
    <definedName name="_xlnm.Criteria">#REF!</definedName>
    <definedName name="Crop">[17]Textes!$A$14:$V$217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[18]Textes!$A$18:$M$64</definedName>
    <definedName name="DESCARGA">#REF!</definedName>
    <definedName name="DESTINO">#REF!</definedName>
    <definedName name="DIC_PO_16">#REF!</definedName>
    <definedName name="EntaradaFrut">'[19]Frutales anual'!$D$8:$F$33,'[19]Frutales anual'!$D$34:$D$54,'[19]Frutales anual'!$E$45:$E$54,'[19]Frutales anual'!$F$34:$F$54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1">[13]datos!#REF!</definedName>
    <definedName name="imprimir_2">[13]datos!#REF!</definedName>
    <definedName name="imprimir_3">[13]datos!#REF!</definedName>
    <definedName name="Imprimir_área_IM">#REF!</definedName>
    <definedName name="ITEMS">[16]Dictionary!$A$9:$A$45</definedName>
    <definedName name="kk" hidden="1">'[8]19.14-15'!#REF!</definedName>
    <definedName name="kkjkj">#REF!</definedName>
    <definedName name="l">'[11]3.1'!#REF!</definedName>
    <definedName name="LANGUAGE">#REF!</definedName>
    <definedName name="LANGUAGES">[16]Dictionary!$B$1:$X$1</definedName>
    <definedName name="lg">[20]Textes!$B$1</definedName>
    <definedName name="libliv">[20]Textes!$A$4:$M$11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[16]Regions!$A$2:$B$402</definedName>
    <definedName name="pays">[20]Textes!$A$68:$M$95</definedName>
    <definedName name="PEP">[10]GANADE1!$B$79</definedName>
    <definedName name="refyear">[15]Dialog!$H$18</definedName>
    <definedName name="REGI">#REF!</definedName>
    <definedName name="REGIONS">[16]Countries!$A$2:$A$61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[16]Dictionary!$A$4</definedName>
    <definedName name="SUBTITLE2">[16]Dictionary!$A$5</definedName>
    <definedName name="surveys">[15]Textes!$A$113:$W$116</definedName>
    <definedName name="TCULTSEÑA">#REF!</definedName>
    <definedName name="testvalC">[15]Textes!$D$123:$E$151</definedName>
    <definedName name="TITLE">[16]Dictionary!$A$3</definedName>
    <definedName name="TO">#REF!</definedName>
    <definedName name="TODOS">#REF!</definedName>
    <definedName name="YEA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1" l="1"/>
  <c r="L35" i="11"/>
  <c r="L36" i="11"/>
  <c r="L37" i="11"/>
  <c r="L38" i="11"/>
  <c r="L39" i="11"/>
  <c r="L40" i="11"/>
  <c r="L41" i="11"/>
  <c r="L42" i="11"/>
  <c r="L43" i="11"/>
  <c r="L44" i="11"/>
  <c r="L45" i="11"/>
  <c r="M45" i="11" s="1"/>
  <c r="L46" i="11"/>
  <c r="L47" i="11"/>
  <c r="L48" i="11"/>
  <c r="L49" i="11"/>
  <c r="L33" i="11"/>
  <c r="K34" i="11"/>
  <c r="K35" i="11"/>
  <c r="K36" i="11"/>
  <c r="K37" i="11"/>
  <c r="K38" i="11"/>
  <c r="K39" i="11"/>
  <c r="K40" i="11"/>
  <c r="K41" i="11"/>
  <c r="K42" i="11"/>
  <c r="M42" i="11" s="1"/>
  <c r="K43" i="11"/>
  <c r="K44" i="11"/>
  <c r="K45" i="11"/>
  <c r="K46" i="11"/>
  <c r="K47" i="11"/>
  <c r="K48" i="11"/>
  <c r="K49" i="11"/>
  <c r="K33" i="11"/>
  <c r="M33" i="11" s="1"/>
  <c r="L24" i="11"/>
  <c r="L25" i="11"/>
  <c r="L26" i="11"/>
  <c r="L27" i="11"/>
  <c r="L28" i="11"/>
  <c r="L29" i="11"/>
  <c r="L30" i="11"/>
  <c r="L31" i="11"/>
  <c r="L23" i="11"/>
  <c r="K24" i="11"/>
  <c r="K25" i="11"/>
  <c r="K26" i="11"/>
  <c r="K27" i="11"/>
  <c r="K28" i="11"/>
  <c r="K29" i="11"/>
  <c r="K30" i="11"/>
  <c r="K31" i="11"/>
  <c r="K23" i="11"/>
  <c r="L12" i="11"/>
  <c r="L13" i="11"/>
  <c r="L14" i="11"/>
  <c r="L15" i="11"/>
  <c r="L16" i="11"/>
  <c r="L17" i="11"/>
  <c r="L18" i="11"/>
  <c r="L19" i="11"/>
  <c r="L20" i="11"/>
  <c r="L21" i="11"/>
  <c r="L11" i="11"/>
  <c r="K12" i="11"/>
  <c r="M12" i="11" s="1"/>
  <c r="K13" i="11"/>
  <c r="K14" i="11"/>
  <c r="M14" i="11" s="1"/>
  <c r="K15" i="11"/>
  <c r="K16" i="11"/>
  <c r="K17" i="11"/>
  <c r="M17" i="11" s="1"/>
  <c r="K18" i="11"/>
  <c r="K22" i="11" s="1"/>
  <c r="K19" i="11"/>
  <c r="K20" i="11"/>
  <c r="K21" i="11"/>
  <c r="M21" i="11" s="1"/>
  <c r="K11" i="11"/>
  <c r="L8" i="11"/>
  <c r="L9" i="11"/>
  <c r="L7" i="11"/>
  <c r="L10" i="11" s="1"/>
  <c r="K8" i="11"/>
  <c r="K9" i="11"/>
  <c r="M9" i="11" s="1"/>
  <c r="K7" i="11"/>
  <c r="M7" i="11" s="1"/>
  <c r="D26" i="11"/>
  <c r="G26" i="11"/>
  <c r="J26" i="11"/>
  <c r="I22" i="11"/>
  <c r="H22" i="11"/>
  <c r="F22" i="11"/>
  <c r="E22" i="11"/>
  <c r="C22" i="11"/>
  <c r="B22" i="11"/>
  <c r="M11" i="11"/>
  <c r="M15" i="11"/>
  <c r="M20" i="11"/>
  <c r="M24" i="11"/>
  <c r="M30" i="11"/>
  <c r="M34" i="11"/>
  <c r="M38" i="11"/>
  <c r="M39" i="11"/>
  <c r="M46" i="11"/>
  <c r="M49" i="11"/>
  <c r="J8" i="11"/>
  <c r="J9" i="11"/>
  <c r="J11" i="11"/>
  <c r="J12" i="11"/>
  <c r="J13" i="11"/>
  <c r="J14" i="11"/>
  <c r="J15" i="11"/>
  <c r="J16" i="11"/>
  <c r="J17" i="11"/>
  <c r="J18" i="11"/>
  <c r="J19" i="11"/>
  <c r="J20" i="11"/>
  <c r="J21" i="11"/>
  <c r="J23" i="11"/>
  <c r="J24" i="11"/>
  <c r="J25" i="11"/>
  <c r="J27" i="11"/>
  <c r="J28" i="11"/>
  <c r="J29" i="11"/>
  <c r="J30" i="11"/>
  <c r="J31" i="11"/>
  <c r="J33" i="11"/>
  <c r="J34" i="11"/>
  <c r="J35" i="11"/>
  <c r="J36" i="11"/>
  <c r="J37" i="11"/>
  <c r="J38" i="11"/>
  <c r="J39" i="11"/>
  <c r="J40" i="11"/>
  <c r="J41" i="11"/>
  <c r="J43" i="11"/>
  <c r="J44" i="11"/>
  <c r="J45" i="11"/>
  <c r="J46" i="11"/>
  <c r="J47" i="11"/>
  <c r="J48" i="11"/>
  <c r="J49" i="11"/>
  <c r="J7" i="11"/>
  <c r="G8" i="11"/>
  <c r="G9" i="11"/>
  <c r="G11" i="11"/>
  <c r="G12" i="11"/>
  <c r="G13" i="11"/>
  <c r="G14" i="11"/>
  <c r="G15" i="11"/>
  <c r="G16" i="11"/>
  <c r="G17" i="11"/>
  <c r="G18" i="11"/>
  <c r="G19" i="11"/>
  <c r="G20" i="11"/>
  <c r="G21" i="11"/>
  <c r="G23" i="11"/>
  <c r="G24" i="11"/>
  <c r="G25" i="11"/>
  <c r="G27" i="11"/>
  <c r="G28" i="11"/>
  <c r="G29" i="11"/>
  <c r="G30" i="11"/>
  <c r="G31" i="11"/>
  <c r="G33" i="11"/>
  <c r="G34" i="11"/>
  <c r="G35" i="11"/>
  <c r="G36" i="11"/>
  <c r="G37" i="11"/>
  <c r="G38" i="11"/>
  <c r="G39" i="11"/>
  <c r="G40" i="11"/>
  <c r="G41" i="11"/>
  <c r="G43" i="11"/>
  <c r="G44" i="11"/>
  <c r="G45" i="11"/>
  <c r="G46" i="11"/>
  <c r="G47" i="11"/>
  <c r="G48" i="11"/>
  <c r="G49" i="11"/>
  <c r="G7" i="11"/>
  <c r="D8" i="11"/>
  <c r="D9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7" i="11"/>
  <c r="D28" i="11"/>
  <c r="D29" i="11"/>
  <c r="D30" i="11"/>
  <c r="D31" i="11"/>
  <c r="D33" i="11"/>
  <c r="D34" i="11"/>
  <c r="D35" i="11"/>
  <c r="D36" i="11"/>
  <c r="D37" i="11"/>
  <c r="D38" i="11"/>
  <c r="D39" i="11"/>
  <c r="D40" i="11"/>
  <c r="D41" i="11"/>
  <c r="D43" i="11"/>
  <c r="D44" i="11"/>
  <c r="D45" i="11"/>
  <c r="D46" i="11"/>
  <c r="D47" i="11"/>
  <c r="D48" i="11"/>
  <c r="D49" i="11"/>
  <c r="D7" i="11"/>
  <c r="I10" i="11"/>
  <c r="I32" i="11" s="1"/>
  <c r="I50" i="11" s="1"/>
  <c r="H10" i="11"/>
  <c r="H32" i="11" s="1"/>
  <c r="H50" i="11" s="1"/>
  <c r="F10" i="11"/>
  <c r="F32" i="11" s="1"/>
  <c r="F50" i="11" s="1"/>
  <c r="E10" i="11"/>
  <c r="C10" i="11"/>
  <c r="C32" i="11" s="1"/>
  <c r="C50" i="11" s="1"/>
  <c r="B10" i="11"/>
  <c r="B32" i="11" s="1"/>
  <c r="D32" i="11" s="1"/>
  <c r="F36" i="8"/>
  <c r="J32" i="8"/>
  <c r="J39" i="8" s="1"/>
  <c r="J33" i="8"/>
  <c r="J34" i="8"/>
  <c r="J35" i="8"/>
  <c r="J36" i="8"/>
  <c r="J37" i="8"/>
  <c r="J38" i="8"/>
  <c r="I33" i="8"/>
  <c r="I34" i="8"/>
  <c r="I35" i="8"/>
  <c r="I36" i="8"/>
  <c r="I37" i="8"/>
  <c r="I38" i="8"/>
  <c r="I32" i="8"/>
  <c r="I39" i="8" s="1"/>
  <c r="H33" i="8"/>
  <c r="H34" i="8"/>
  <c r="H35" i="8"/>
  <c r="H36" i="8"/>
  <c r="H37" i="8"/>
  <c r="H38" i="8"/>
  <c r="H32" i="8"/>
  <c r="H39" i="8" s="1"/>
  <c r="G33" i="8"/>
  <c r="G34" i="8"/>
  <c r="G35" i="8"/>
  <c r="G36" i="8"/>
  <c r="G37" i="8"/>
  <c r="G38" i="8"/>
  <c r="G32" i="8"/>
  <c r="G39" i="8" s="1"/>
  <c r="F33" i="8"/>
  <c r="F34" i="8"/>
  <c r="F35" i="8"/>
  <c r="F39" i="8" s="1"/>
  <c r="F37" i="8"/>
  <c r="F38" i="8"/>
  <c r="F32" i="8"/>
  <c r="E33" i="8"/>
  <c r="E34" i="8"/>
  <c r="E35" i="8"/>
  <c r="E36" i="8"/>
  <c r="E37" i="8"/>
  <c r="E38" i="8"/>
  <c r="E32" i="8"/>
  <c r="E39" i="8" s="1"/>
  <c r="D33" i="8"/>
  <c r="D34" i="8"/>
  <c r="D35" i="8"/>
  <c r="D36" i="8"/>
  <c r="D37" i="8"/>
  <c r="D38" i="8"/>
  <c r="D32" i="8"/>
  <c r="D39" i="8" s="1"/>
  <c r="C33" i="8"/>
  <c r="C34" i="8"/>
  <c r="C35" i="8"/>
  <c r="C36" i="8"/>
  <c r="C37" i="8"/>
  <c r="C38" i="8"/>
  <c r="C32" i="8"/>
  <c r="C39" i="8" s="1"/>
  <c r="J31" i="8"/>
  <c r="K26" i="8"/>
  <c r="K25" i="8"/>
  <c r="K24" i="8"/>
  <c r="G22" i="11" l="1"/>
  <c r="M8" i="11"/>
  <c r="L22" i="11"/>
  <c r="L32" i="11" s="1"/>
  <c r="L50" i="11" s="1"/>
  <c r="M23" i="11"/>
  <c r="M37" i="11"/>
  <c r="M44" i="11"/>
  <c r="M40" i="11"/>
  <c r="M36" i="11"/>
  <c r="M16" i="11"/>
  <c r="J50" i="11"/>
  <c r="M19" i="11"/>
  <c r="M22" i="11"/>
  <c r="D10" i="11"/>
  <c r="J10" i="11"/>
  <c r="M18" i="11"/>
  <c r="K10" i="11"/>
  <c r="M43" i="11"/>
  <c r="B50" i="11"/>
  <c r="D50" i="11" s="1"/>
  <c r="E32" i="11"/>
  <c r="G10" i="11"/>
  <c r="M29" i="11"/>
  <c r="M13" i="11"/>
  <c r="M28" i="11"/>
  <c r="M48" i="11"/>
  <c r="M47" i="11"/>
  <c r="M41" i="11"/>
  <c r="M35" i="11"/>
  <c r="M31" i="11"/>
  <c r="M25" i="11"/>
  <c r="M26" i="11"/>
  <c r="M27" i="11"/>
  <c r="J22" i="11"/>
  <c r="J32" i="11" l="1"/>
  <c r="M10" i="11"/>
  <c r="K32" i="11"/>
  <c r="E50" i="11"/>
  <c r="G50" i="11" s="1"/>
  <c r="G32" i="11"/>
  <c r="L25" i="8"/>
  <c r="L26" i="8"/>
  <c r="L27" i="8"/>
  <c r="L28" i="8"/>
  <c r="L29" i="8"/>
  <c r="L30" i="8"/>
  <c r="L24" i="8"/>
  <c r="K27" i="8"/>
  <c r="K28" i="8"/>
  <c r="K29" i="8"/>
  <c r="K30" i="8"/>
  <c r="G31" i="8"/>
  <c r="I31" i="8"/>
  <c r="H31" i="8"/>
  <c r="E31" i="8"/>
  <c r="D31" i="8"/>
  <c r="C31" i="8"/>
  <c r="K50" i="11" l="1"/>
  <c r="M50" i="11" s="1"/>
  <c r="M32" i="11"/>
  <c r="M24" i="8"/>
  <c r="L31" i="8"/>
  <c r="K31" i="8"/>
  <c r="M30" i="8"/>
  <c r="M27" i="8"/>
  <c r="M26" i="8"/>
  <c r="M29" i="8"/>
  <c r="M28" i="8"/>
  <c r="M25" i="8"/>
  <c r="L17" i="8"/>
  <c r="L18" i="8"/>
  <c r="L19" i="8"/>
  <c r="L20" i="8"/>
  <c r="L21" i="8"/>
  <c r="L22" i="8"/>
  <c r="K17" i="8"/>
  <c r="K18" i="8"/>
  <c r="M18" i="8" s="1"/>
  <c r="K19" i="8"/>
  <c r="M19" i="8" s="1"/>
  <c r="K20" i="8"/>
  <c r="K21" i="8"/>
  <c r="K22" i="8"/>
  <c r="M22" i="8" s="1"/>
  <c r="L16" i="8"/>
  <c r="K16" i="8"/>
  <c r="J23" i="8"/>
  <c r="I23" i="8"/>
  <c r="H23" i="8"/>
  <c r="G23" i="8"/>
  <c r="F23" i="8"/>
  <c r="E23" i="8"/>
  <c r="D23" i="8"/>
  <c r="C23" i="8"/>
  <c r="M21" i="8" l="1"/>
  <c r="M17" i="8"/>
  <c r="L23" i="8"/>
  <c r="M16" i="8"/>
  <c r="M20" i="8"/>
  <c r="K23" i="8"/>
  <c r="M31" i="8"/>
  <c r="M23" i="8"/>
  <c r="L9" i="8"/>
  <c r="L33" i="8" s="1"/>
  <c r="L10" i="8"/>
  <c r="L34" i="8" s="1"/>
  <c r="L11" i="8"/>
  <c r="L35" i="8" s="1"/>
  <c r="L12" i="8"/>
  <c r="L36" i="8" s="1"/>
  <c r="L13" i="8"/>
  <c r="L37" i="8" s="1"/>
  <c r="L14" i="8"/>
  <c r="L38" i="8" s="1"/>
  <c r="L8" i="8"/>
  <c r="K9" i="8"/>
  <c r="K10" i="8"/>
  <c r="K11" i="8"/>
  <c r="K12" i="8"/>
  <c r="K13" i="8"/>
  <c r="K37" i="8" s="1"/>
  <c r="K14" i="8"/>
  <c r="K8" i="8"/>
  <c r="J15" i="8"/>
  <c r="I15" i="8"/>
  <c r="H15" i="8"/>
  <c r="G15" i="8"/>
  <c r="E15" i="8"/>
  <c r="D15" i="8"/>
  <c r="C15" i="8"/>
  <c r="L28" i="15"/>
  <c r="L27" i="15"/>
  <c r="L26" i="15"/>
  <c r="M26" i="15" s="1"/>
  <c r="L25" i="15"/>
  <c r="L24" i="15"/>
  <c r="L23" i="15"/>
  <c r="K28" i="15"/>
  <c r="M28" i="15" s="1"/>
  <c r="K27" i="15"/>
  <c r="M27" i="15" s="1"/>
  <c r="K26" i="15"/>
  <c r="K25" i="15"/>
  <c r="K24" i="15"/>
  <c r="M24" i="15" s="1"/>
  <c r="K23" i="15"/>
  <c r="M23" i="15"/>
  <c r="M30" i="15"/>
  <c r="L13" i="15"/>
  <c r="L14" i="15"/>
  <c r="L15" i="15"/>
  <c r="L16" i="15"/>
  <c r="L17" i="15"/>
  <c r="L18" i="15"/>
  <c r="L19" i="15"/>
  <c r="L20" i="15"/>
  <c r="L21" i="15"/>
  <c r="L12" i="15"/>
  <c r="K13" i="15"/>
  <c r="M13" i="15" s="1"/>
  <c r="K14" i="15"/>
  <c r="K15" i="15"/>
  <c r="M15" i="15" s="1"/>
  <c r="K16" i="15"/>
  <c r="M16" i="15" s="1"/>
  <c r="K17" i="15"/>
  <c r="M17" i="15" s="1"/>
  <c r="K18" i="15"/>
  <c r="K19" i="15"/>
  <c r="M19" i="15" s="1"/>
  <c r="K20" i="15"/>
  <c r="M20" i="15" s="1"/>
  <c r="K21" i="15"/>
  <c r="M21" i="15" s="1"/>
  <c r="K12" i="15"/>
  <c r="M12" i="15" s="1"/>
  <c r="J24" i="15"/>
  <c r="J25" i="15"/>
  <c r="J26" i="15"/>
  <c r="J27" i="15"/>
  <c r="J28" i="15"/>
  <c r="J30" i="15"/>
  <c r="J23" i="15"/>
  <c r="J13" i="15"/>
  <c r="J14" i="15"/>
  <c r="J15" i="15"/>
  <c r="J16" i="15"/>
  <c r="J17" i="15"/>
  <c r="J18" i="15"/>
  <c r="J19" i="15"/>
  <c r="J20" i="15"/>
  <c r="J21" i="15"/>
  <c r="J12" i="15"/>
  <c r="I22" i="15"/>
  <c r="H22" i="15"/>
  <c r="J22" i="15" s="1"/>
  <c r="G23" i="15"/>
  <c r="G24" i="15"/>
  <c r="G25" i="15"/>
  <c r="G26" i="15"/>
  <c r="G27" i="15"/>
  <c r="G28" i="15"/>
  <c r="G30" i="15"/>
  <c r="G13" i="15"/>
  <c r="G14" i="15"/>
  <c r="G15" i="15"/>
  <c r="G16" i="15"/>
  <c r="G17" i="15"/>
  <c r="G18" i="15"/>
  <c r="G19" i="15"/>
  <c r="G20" i="15"/>
  <c r="G21" i="15"/>
  <c r="G12" i="15"/>
  <c r="F22" i="15"/>
  <c r="E22" i="15"/>
  <c r="D23" i="15"/>
  <c r="D24" i="15"/>
  <c r="D25" i="15"/>
  <c r="D26" i="15"/>
  <c r="D27" i="15"/>
  <c r="D28" i="15"/>
  <c r="D30" i="15"/>
  <c r="D13" i="15"/>
  <c r="D14" i="15"/>
  <c r="D15" i="15"/>
  <c r="D16" i="15"/>
  <c r="D17" i="15"/>
  <c r="D18" i="15"/>
  <c r="D19" i="15"/>
  <c r="D20" i="15"/>
  <c r="D21" i="15"/>
  <c r="D12" i="15"/>
  <c r="C22" i="15"/>
  <c r="B22" i="15"/>
  <c r="L9" i="15"/>
  <c r="L10" i="15"/>
  <c r="L8" i="15"/>
  <c r="K9" i="15"/>
  <c r="K10" i="15"/>
  <c r="K8" i="15"/>
  <c r="M8" i="15" s="1"/>
  <c r="J9" i="15"/>
  <c r="J10" i="15"/>
  <c r="J8" i="15"/>
  <c r="G9" i="15"/>
  <c r="G10" i="15"/>
  <c r="G8" i="15"/>
  <c r="D9" i="15"/>
  <c r="D10" i="15"/>
  <c r="D8" i="15"/>
  <c r="C11" i="15"/>
  <c r="C29" i="15" s="1"/>
  <c r="C31" i="15" s="1"/>
  <c r="E11" i="15"/>
  <c r="E29" i="15" s="1"/>
  <c r="F11" i="15"/>
  <c r="H11" i="15"/>
  <c r="H29" i="15" s="1"/>
  <c r="I11" i="15"/>
  <c r="B11" i="15"/>
  <c r="B29" i="15" s="1"/>
  <c r="L8" i="12"/>
  <c r="K8" i="12"/>
  <c r="I21" i="12"/>
  <c r="H21" i="12"/>
  <c r="F21" i="12"/>
  <c r="E21" i="12"/>
  <c r="M9" i="15" l="1"/>
  <c r="F29" i="15"/>
  <c r="F31" i="15" s="1"/>
  <c r="L22" i="15"/>
  <c r="M14" i="15"/>
  <c r="G11" i="15"/>
  <c r="D22" i="15"/>
  <c r="I29" i="15"/>
  <c r="I31" i="15" s="1"/>
  <c r="M10" i="15"/>
  <c r="K22" i="15"/>
  <c r="E31" i="15"/>
  <c r="G31" i="15" s="1"/>
  <c r="J29" i="15"/>
  <c r="H31" i="15"/>
  <c r="B31" i="15"/>
  <c r="D31" i="15" s="1"/>
  <c r="D29" i="15"/>
  <c r="M22" i="15"/>
  <c r="L15" i="8"/>
  <c r="L32" i="8"/>
  <c r="L39" i="8" s="1"/>
  <c r="M18" i="15"/>
  <c r="K15" i="8"/>
  <c r="M15" i="8" s="1"/>
  <c r="K32" i="8"/>
  <c r="M11" i="8"/>
  <c r="K35" i="8"/>
  <c r="M35" i="8" s="1"/>
  <c r="L11" i="15"/>
  <c r="L29" i="15" s="1"/>
  <c r="L31" i="15" s="1"/>
  <c r="G22" i="15"/>
  <c r="M25" i="15"/>
  <c r="M14" i="8"/>
  <c r="K38" i="8"/>
  <c r="M38" i="8" s="1"/>
  <c r="M10" i="8"/>
  <c r="K34" i="8"/>
  <c r="M34" i="8" s="1"/>
  <c r="M12" i="8"/>
  <c r="K36" i="8"/>
  <c r="M36" i="8" s="1"/>
  <c r="J11" i="15"/>
  <c r="M37" i="8"/>
  <c r="M9" i="8"/>
  <c r="K33" i="8"/>
  <c r="M33" i="8" s="1"/>
  <c r="M13" i="8"/>
  <c r="M8" i="8"/>
  <c r="K11" i="15"/>
  <c r="D11" i="15"/>
  <c r="G29" i="15" l="1"/>
  <c r="J31" i="15"/>
  <c r="K39" i="8"/>
  <c r="M39" i="8" s="1"/>
  <c r="M32" i="8"/>
  <c r="K29" i="15"/>
  <c r="M11" i="15"/>
  <c r="K14" i="13"/>
  <c r="L14" i="13"/>
  <c r="G16" i="13"/>
  <c r="K15" i="13"/>
  <c r="K13" i="13"/>
  <c r="K12" i="13"/>
  <c r="K16" i="13" s="1"/>
  <c r="K31" i="15" l="1"/>
  <c r="M31" i="15" s="1"/>
  <c r="M29" i="15"/>
  <c r="M14" i="13"/>
  <c r="L36" i="12"/>
  <c r="L35" i="12"/>
  <c r="L34" i="12"/>
  <c r="L33" i="12"/>
  <c r="L32" i="12"/>
  <c r="L31" i="12"/>
  <c r="L22" i="12"/>
  <c r="K32" i="12"/>
  <c r="K33" i="12"/>
  <c r="K34" i="12"/>
  <c r="K35" i="12"/>
  <c r="K36" i="12"/>
  <c r="K31" i="12"/>
  <c r="L23" i="12"/>
  <c r="L24" i="12"/>
  <c r="L25" i="12"/>
  <c r="L26" i="12"/>
  <c r="L27" i="12"/>
  <c r="L28" i="12"/>
  <c r="L29" i="12"/>
  <c r="L13" i="12"/>
  <c r="L14" i="12"/>
  <c r="M14" i="12" s="1"/>
  <c r="L15" i="12"/>
  <c r="L16" i="12"/>
  <c r="L17" i="12"/>
  <c r="L18" i="12"/>
  <c r="L19" i="12"/>
  <c r="L20" i="12"/>
  <c r="L12" i="12"/>
  <c r="K29" i="12"/>
  <c r="M29" i="12" s="1"/>
  <c r="K27" i="12"/>
  <c r="K26" i="12"/>
  <c r="K25" i="12"/>
  <c r="M25" i="12" s="1"/>
  <c r="K23" i="12"/>
  <c r="M23" i="12" s="1"/>
  <c r="K24" i="12"/>
  <c r="M24" i="12" s="1"/>
  <c r="K28" i="12"/>
  <c r="M28" i="12" s="1"/>
  <c r="K22" i="12"/>
  <c r="M22" i="12" s="1"/>
  <c r="K13" i="12"/>
  <c r="M13" i="12" s="1"/>
  <c r="K14" i="12"/>
  <c r="K15" i="12"/>
  <c r="M15" i="12" s="1"/>
  <c r="K16" i="12"/>
  <c r="M16" i="12" s="1"/>
  <c r="K17" i="12"/>
  <c r="M17" i="12" s="1"/>
  <c r="K18" i="12"/>
  <c r="M18" i="12" s="1"/>
  <c r="K19" i="12"/>
  <c r="K20" i="12"/>
  <c r="M20" i="12" s="1"/>
  <c r="K12" i="12"/>
  <c r="M12" i="12" s="1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1" i="12"/>
  <c r="J32" i="12"/>
  <c r="J33" i="12"/>
  <c r="J34" i="12"/>
  <c r="J35" i="12"/>
  <c r="J36" i="12"/>
  <c r="J12" i="12"/>
  <c r="G29" i="12"/>
  <c r="G28" i="12"/>
  <c r="G27" i="12"/>
  <c r="G26" i="12"/>
  <c r="G25" i="12"/>
  <c r="G24" i="12"/>
  <c r="G23" i="12"/>
  <c r="G22" i="12"/>
  <c r="G36" i="12"/>
  <c r="G35" i="12"/>
  <c r="G34" i="12"/>
  <c r="G33" i="12"/>
  <c r="G31" i="12"/>
  <c r="D33" i="12"/>
  <c r="D34" i="12"/>
  <c r="D35" i="12"/>
  <c r="D36" i="12"/>
  <c r="D31" i="12"/>
  <c r="G12" i="12"/>
  <c r="G13" i="12"/>
  <c r="G14" i="12"/>
  <c r="G15" i="12"/>
  <c r="G16" i="12"/>
  <c r="G17" i="12"/>
  <c r="G18" i="12"/>
  <c r="G19" i="12"/>
  <c r="G20" i="12"/>
  <c r="G21" i="12"/>
  <c r="D13" i="12"/>
  <c r="D14" i="12"/>
  <c r="D15" i="12"/>
  <c r="D16" i="12"/>
  <c r="D17" i="12"/>
  <c r="D18" i="12"/>
  <c r="D19" i="12"/>
  <c r="D20" i="12"/>
  <c r="D22" i="12"/>
  <c r="D23" i="12"/>
  <c r="D24" i="12"/>
  <c r="D25" i="12"/>
  <c r="D26" i="12"/>
  <c r="D27" i="12"/>
  <c r="D28" i="12"/>
  <c r="D29" i="12"/>
  <c r="D12" i="12"/>
  <c r="C21" i="12"/>
  <c r="B21" i="12"/>
  <c r="M8" i="12"/>
  <c r="L9" i="12"/>
  <c r="L10" i="12"/>
  <c r="L11" i="12" s="1"/>
  <c r="K9" i="12"/>
  <c r="K10" i="12"/>
  <c r="J9" i="12"/>
  <c r="J10" i="12"/>
  <c r="J8" i="12"/>
  <c r="G9" i="12"/>
  <c r="G10" i="12"/>
  <c r="G8" i="12"/>
  <c r="I11" i="12"/>
  <c r="I30" i="12" s="1"/>
  <c r="H11" i="12"/>
  <c r="H30" i="12" s="1"/>
  <c r="H37" i="12" s="1"/>
  <c r="F11" i="12"/>
  <c r="E11" i="12"/>
  <c r="D9" i="12"/>
  <c r="D10" i="12"/>
  <c r="D8" i="12"/>
  <c r="C11" i="12"/>
  <c r="B11" i="12"/>
  <c r="D11" i="12" s="1"/>
  <c r="K11" i="12" l="1"/>
  <c r="M31" i="12"/>
  <c r="M26" i="12"/>
  <c r="L21" i="12"/>
  <c r="L30" i="12" s="1"/>
  <c r="L37" i="12" s="1"/>
  <c r="M32" i="12"/>
  <c r="M27" i="12"/>
  <c r="M35" i="12"/>
  <c r="M34" i="12"/>
  <c r="I37" i="12"/>
  <c r="J37" i="12" s="1"/>
  <c r="J30" i="12"/>
  <c r="M19" i="12"/>
  <c r="K21" i="12"/>
  <c r="K30" i="12" s="1"/>
  <c r="K37" i="12" s="1"/>
  <c r="B30" i="12"/>
  <c r="B37" i="12" s="1"/>
  <c r="D21" i="12"/>
  <c r="M9" i="12"/>
  <c r="C30" i="12"/>
  <c r="C37" i="12" s="1"/>
  <c r="M33" i="12"/>
  <c r="M11" i="12"/>
  <c r="G11" i="12"/>
  <c r="G30" i="12" s="1"/>
  <c r="G37" i="12" s="1"/>
  <c r="M10" i="12"/>
  <c r="M36" i="12"/>
  <c r="F30" i="12"/>
  <c r="F37" i="12" s="1"/>
  <c r="E30" i="12"/>
  <c r="E37" i="12" s="1"/>
  <c r="J11" i="12"/>
  <c r="D30" i="12"/>
  <c r="D37" i="12" s="1"/>
  <c r="L15" i="13"/>
  <c r="L13" i="13"/>
  <c r="L12" i="13"/>
  <c r="L16" i="13" l="1"/>
  <c r="M16" i="13" s="1"/>
  <c r="M21" i="12"/>
  <c r="M30" i="12" s="1"/>
  <c r="M37" i="12"/>
  <c r="F28" i="1"/>
  <c r="E28" i="1"/>
  <c r="D28" i="1"/>
  <c r="C28" i="1"/>
  <c r="L26" i="1"/>
  <c r="K26" i="1"/>
  <c r="L25" i="1"/>
  <c r="K25" i="1"/>
  <c r="L24" i="1"/>
  <c r="K24" i="1"/>
  <c r="L23" i="1"/>
  <c r="K23" i="1"/>
  <c r="L22" i="1"/>
  <c r="K22" i="1"/>
  <c r="L21" i="1"/>
  <c r="K21" i="1"/>
  <c r="K27" i="1" s="1"/>
  <c r="I27" i="1"/>
  <c r="J27" i="1"/>
  <c r="H27" i="1"/>
  <c r="G27" i="1"/>
  <c r="F27" i="1"/>
  <c r="E27" i="1"/>
  <c r="D27" i="1"/>
  <c r="C27" i="1"/>
  <c r="L27" i="1" l="1"/>
  <c r="L19" i="1"/>
  <c r="L18" i="1"/>
  <c r="L17" i="1"/>
  <c r="L16" i="1"/>
  <c r="L15" i="1"/>
  <c r="L14" i="1"/>
  <c r="L7" i="1"/>
  <c r="K19" i="1"/>
  <c r="K18" i="1"/>
  <c r="K17" i="1"/>
  <c r="K16" i="1"/>
  <c r="K15" i="1"/>
  <c r="K14" i="1"/>
  <c r="K7" i="1"/>
  <c r="L8" i="1"/>
  <c r="L9" i="1"/>
  <c r="L10" i="1"/>
  <c r="L11" i="1"/>
  <c r="L12" i="1"/>
  <c r="K9" i="1"/>
  <c r="K10" i="1"/>
  <c r="K11" i="1"/>
  <c r="K12" i="1"/>
  <c r="K8" i="1"/>
  <c r="I13" i="1"/>
  <c r="J13" i="1"/>
  <c r="B11" i="14" l="1"/>
  <c r="L33" i="14" l="1"/>
  <c r="L34" i="14"/>
  <c r="L35" i="14"/>
  <c r="L36" i="14"/>
  <c r="L37" i="14"/>
  <c r="L38" i="14"/>
  <c r="L39" i="14"/>
  <c r="L32" i="14"/>
  <c r="K33" i="14"/>
  <c r="M33" i="14" s="1"/>
  <c r="K34" i="14"/>
  <c r="M34" i="14" s="1"/>
  <c r="K35" i="14"/>
  <c r="M35" i="14" s="1"/>
  <c r="K36" i="14"/>
  <c r="M36" i="14" s="1"/>
  <c r="K37" i="14"/>
  <c r="M37" i="14" s="1"/>
  <c r="K38" i="14"/>
  <c r="M38" i="14" s="1"/>
  <c r="K39" i="14"/>
  <c r="M39" i="14" s="1"/>
  <c r="K32" i="14"/>
  <c r="J38" i="14"/>
  <c r="J37" i="14"/>
  <c r="D38" i="14"/>
  <c r="D37" i="14"/>
  <c r="D34" i="14"/>
  <c r="D32" i="14"/>
  <c r="L23" i="14"/>
  <c r="L24" i="14"/>
  <c r="L25" i="14"/>
  <c r="L26" i="14"/>
  <c r="L27" i="14"/>
  <c r="L28" i="14"/>
  <c r="L29" i="14"/>
  <c r="L30" i="14"/>
  <c r="K23" i="14"/>
  <c r="M23" i="14" s="1"/>
  <c r="K24" i="14"/>
  <c r="M24" i="14" s="1"/>
  <c r="K25" i="14"/>
  <c r="M25" i="14" s="1"/>
  <c r="K26" i="14"/>
  <c r="M26" i="14" s="1"/>
  <c r="K27" i="14"/>
  <c r="M27" i="14" s="1"/>
  <c r="K28" i="14"/>
  <c r="M28" i="14" s="1"/>
  <c r="K29" i="14"/>
  <c r="M29" i="14" s="1"/>
  <c r="K30" i="14"/>
  <c r="M30" i="14" s="1"/>
  <c r="L22" i="14"/>
  <c r="K22" i="14"/>
  <c r="M22" i="14" s="1"/>
  <c r="L13" i="14"/>
  <c r="L14" i="14"/>
  <c r="L15" i="14"/>
  <c r="L16" i="14"/>
  <c r="K13" i="14"/>
  <c r="M13" i="14" s="1"/>
  <c r="K14" i="14"/>
  <c r="M14" i="14" s="1"/>
  <c r="K15" i="14"/>
  <c r="M15" i="14" s="1"/>
  <c r="K16" i="14"/>
  <c r="L12" i="14"/>
  <c r="K12" i="14"/>
  <c r="J22" i="14"/>
  <c r="J23" i="14"/>
  <c r="J24" i="14"/>
  <c r="J25" i="14"/>
  <c r="J26" i="14"/>
  <c r="J27" i="14"/>
  <c r="J28" i="14"/>
  <c r="J29" i="14"/>
  <c r="J30" i="14"/>
  <c r="J12" i="14"/>
  <c r="J13" i="14"/>
  <c r="J14" i="14"/>
  <c r="J15" i="14"/>
  <c r="J16" i="14"/>
  <c r="G12" i="14"/>
  <c r="G13" i="14"/>
  <c r="G14" i="14"/>
  <c r="G15" i="14"/>
  <c r="G16" i="14"/>
  <c r="G22" i="14"/>
  <c r="G23" i="14"/>
  <c r="G24" i="14"/>
  <c r="G25" i="14"/>
  <c r="G26" i="14"/>
  <c r="G27" i="14"/>
  <c r="G28" i="14"/>
  <c r="G29" i="14"/>
  <c r="G30" i="14"/>
  <c r="D23" i="14"/>
  <c r="D24" i="14"/>
  <c r="D25" i="14"/>
  <c r="D26" i="14"/>
  <c r="D29" i="14"/>
  <c r="D12" i="14"/>
  <c r="D13" i="14"/>
  <c r="D15" i="14"/>
  <c r="D16" i="14"/>
  <c r="L18" i="14"/>
  <c r="L19" i="14"/>
  <c r="L20" i="14"/>
  <c r="L17" i="14"/>
  <c r="K18" i="14"/>
  <c r="M18" i="14" s="1"/>
  <c r="K19" i="14"/>
  <c r="M19" i="14" s="1"/>
  <c r="K20" i="14"/>
  <c r="M20" i="14" s="1"/>
  <c r="K17" i="14"/>
  <c r="J18" i="14"/>
  <c r="J19" i="14"/>
  <c r="J20" i="14"/>
  <c r="J17" i="14"/>
  <c r="I21" i="14"/>
  <c r="H21" i="14"/>
  <c r="G18" i="14"/>
  <c r="G19" i="14"/>
  <c r="G20" i="14"/>
  <c r="G17" i="14"/>
  <c r="F21" i="14"/>
  <c r="E21" i="14"/>
  <c r="G21" i="14" s="1"/>
  <c r="D18" i="14"/>
  <c r="D19" i="14"/>
  <c r="D20" i="14"/>
  <c r="D17" i="14"/>
  <c r="C21" i="14"/>
  <c r="B21" i="14"/>
  <c r="L9" i="14"/>
  <c r="L10" i="14"/>
  <c r="K9" i="14"/>
  <c r="K10" i="14"/>
  <c r="L8" i="14"/>
  <c r="K8" i="14"/>
  <c r="J9" i="14"/>
  <c r="J10" i="14"/>
  <c r="J8" i="14"/>
  <c r="I11" i="14"/>
  <c r="I31" i="14" s="1"/>
  <c r="I40" i="14" s="1"/>
  <c r="H11" i="14"/>
  <c r="H31" i="14" s="1"/>
  <c r="G9" i="14"/>
  <c r="G10" i="14"/>
  <c r="G8" i="14"/>
  <c r="F11" i="14"/>
  <c r="E11" i="14"/>
  <c r="D9" i="14"/>
  <c r="D10" i="14"/>
  <c r="D8" i="14"/>
  <c r="C11" i="14"/>
  <c r="D11" i="14" s="1"/>
  <c r="B31" i="14"/>
  <c r="B40" i="14" s="1"/>
  <c r="G31" i="1"/>
  <c r="F30" i="1"/>
  <c r="F31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E31" i="1"/>
  <c r="J30" i="1"/>
  <c r="I30" i="1"/>
  <c r="H30" i="1"/>
  <c r="G30" i="1"/>
  <c r="E30" i="1"/>
  <c r="J29" i="1"/>
  <c r="I29" i="1"/>
  <c r="H29" i="1"/>
  <c r="G29" i="1"/>
  <c r="F29" i="1"/>
  <c r="E29" i="1"/>
  <c r="E34" i="1" s="1"/>
  <c r="J28" i="1"/>
  <c r="I28" i="1"/>
  <c r="H28" i="1"/>
  <c r="G28" i="1"/>
  <c r="D29" i="1"/>
  <c r="D30" i="1"/>
  <c r="D31" i="1"/>
  <c r="D32" i="1"/>
  <c r="D33" i="1"/>
  <c r="C29" i="1"/>
  <c r="C30" i="1"/>
  <c r="C31" i="1"/>
  <c r="K31" i="1" s="1"/>
  <c r="C32" i="1"/>
  <c r="C33" i="1"/>
  <c r="M27" i="1"/>
  <c r="M21" i="1"/>
  <c r="M22" i="1"/>
  <c r="M23" i="1"/>
  <c r="M24" i="1"/>
  <c r="M25" i="1"/>
  <c r="M26" i="1"/>
  <c r="M14" i="1"/>
  <c r="M15" i="1"/>
  <c r="M16" i="1"/>
  <c r="M17" i="1"/>
  <c r="M18" i="1"/>
  <c r="M19" i="1"/>
  <c r="D20" i="1"/>
  <c r="E20" i="1"/>
  <c r="F20" i="1"/>
  <c r="G20" i="1"/>
  <c r="H20" i="1"/>
  <c r="I20" i="1"/>
  <c r="J20" i="1"/>
  <c r="K20" i="1"/>
  <c r="L20" i="1"/>
  <c r="C20" i="1"/>
  <c r="D13" i="1"/>
  <c r="E13" i="1"/>
  <c r="F13" i="1"/>
  <c r="G13" i="1"/>
  <c r="H13" i="1"/>
  <c r="L13" i="1"/>
  <c r="C13" i="1"/>
  <c r="M9" i="1"/>
  <c r="M10" i="1"/>
  <c r="M11" i="1"/>
  <c r="M12" i="1"/>
  <c r="M7" i="1"/>
  <c r="D22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J22" i="4"/>
  <c r="I22" i="4"/>
  <c r="H22" i="4"/>
  <c r="G22" i="4"/>
  <c r="F22" i="4"/>
  <c r="E22" i="4"/>
  <c r="C25" i="4"/>
  <c r="C24" i="4"/>
  <c r="C23" i="4"/>
  <c r="C22" i="4"/>
  <c r="J21" i="4"/>
  <c r="I21" i="4"/>
  <c r="H21" i="4"/>
  <c r="G21" i="4"/>
  <c r="F21" i="4"/>
  <c r="E21" i="4"/>
  <c r="D21" i="4"/>
  <c r="C21" i="4"/>
  <c r="L18" i="4"/>
  <c r="L19" i="4"/>
  <c r="L20" i="4"/>
  <c r="L17" i="4"/>
  <c r="K18" i="4"/>
  <c r="M18" i="4" s="1"/>
  <c r="K19" i="4"/>
  <c r="M19" i="4" s="1"/>
  <c r="K20" i="4"/>
  <c r="M20" i="4" s="1"/>
  <c r="K17" i="4"/>
  <c r="M17" i="4" s="1"/>
  <c r="D16" i="4"/>
  <c r="E16" i="4"/>
  <c r="F16" i="4"/>
  <c r="G16" i="4"/>
  <c r="H16" i="4"/>
  <c r="I16" i="4"/>
  <c r="J16" i="4"/>
  <c r="C16" i="4"/>
  <c r="L13" i="4"/>
  <c r="L14" i="4"/>
  <c r="L15" i="4"/>
  <c r="L12" i="4"/>
  <c r="K13" i="4"/>
  <c r="M13" i="4" s="1"/>
  <c r="K14" i="4"/>
  <c r="M14" i="4" s="1"/>
  <c r="K15" i="4"/>
  <c r="M15" i="4" s="1"/>
  <c r="K12" i="4"/>
  <c r="M12" i="4" s="1"/>
  <c r="F22" i="13"/>
  <c r="F26" i="13" s="1"/>
  <c r="E22" i="13"/>
  <c r="D22" i="13"/>
  <c r="D26" i="13" s="1"/>
  <c r="J25" i="13"/>
  <c r="I25" i="13"/>
  <c r="H25" i="13"/>
  <c r="G25" i="13"/>
  <c r="F25" i="13"/>
  <c r="E25" i="13"/>
  <c r="D25" i="13"/>
  <c r="J24" i="13"/>
  <c r="I24" i="13"/>
  <c r="H24" i="13"/>
  <c r="G24" i="13"/>
  <c r="F24" i="13"/>
  <c r="E24" i="13"/>
  <c r="D24" i="13"/>
  <c r="J23" i="13"/>
  <c r="I23" i="13"/>
  <c r="H23" i="13"/>
  <c r="G23" i="13"/>
  <c r="F23" i="13"/>
  <c r="E23" i="13"/>
  <c r="E26" i="13" s="1"/>
  <c r="D23" i="13"/>
  <c r="J22" i="13"/>
  <c r="I22" i="13"/>
  <c r="I26" i="13" s="1"/>
  <c r="H22" i="13"/>
  <c r="H26" i="13" s="1"/>
  <c r="G22" i="13"/>
  <c r="C23" i="13"/>
  <c r="C26" i="13" s="1"/>
  <c r="C24" i="13"/>
  <c r="C25" i="13"/>
  <c r="C22" i="13"/>
  <c r="D21" i="13"/>
  <c r="E21" i="13"/>
  <c r="F21" i="13"/>
  <c r="G21" i="13"/>
  <c r="H21" i="13"/>
  <c r="I21" i="13"/>
  <c r="J21" i="13"/>
  <c r="C21" i="13"/>
  <c r="M20" i="13"/>
  <c r="L18" i="13"/>
  <c r="L21" i="13" s="1"/>
  <c r="L19" i="13"/>
  <c r="L20" i="13"/>
  <c r="L17" i="13"/>
  <c r="K18" i="13"/>
  <c r="M18" i="13" s="1"/>
  <c r="K19" i="13"/>
  <c r="M19" i="13" s="1"/>
  <c r="K20" i="13"/>
  <c r="K17" i="13"/>
  <c r="K21" i="13" s="1"/>
  <c r="E16" i="13"/>
  <c r="F16" i="13"/>
  <c r="H16" i="13"/>
  <c r="I16" i="13"/>
  <c r="J16" i="13"/>
  <c r="D16" i="13"/>
  <c r="C16" i="13"/>
  <c r="M13" i="13"/>
  <c r="M12" i="13"/>
  <c r="M15" i="13"/>
  <c r="L10" i="4"/>
  <c r="L9" i="4"/>
  <c r="L24" i="4" s="1"/>
  <c r="L8" i="4"/>
  <c r="L23" i="4" s="1"/>
  <c r="L7" i="4"/>
  <c r="L22" i="4" s="1"/>
  <c r="K8" i="4"/>
  <c r="M8" i="4" s="1"/>
  <c r="K9" i="4"/>
  <c r="M9" i="4" s="1"/>
  <c r="K10" i="4"/>
  <c r="K7" i="4"/>
  <c r="K22" i="4" s="1"/>
  <c r="M22" i="4" s="1"/>
  <c r="E11" i="4"/>
  <c r="E26" i="4" s="1"/>
  <c r="F11" i="4"/>
  <c r="G11" i="4"/>
  <c r="G26" i="4" s="1"/>
  <c r="H11" i="4"/>
  <c r="H26" i="4" s="1"/>
  <c r="I11" i="4"/>
  <c r="I26" i="4" s="1"/>
  <c r="J11" i="4"/>
  <c r="D11" i="4"/>
  <c r="C11" i="4"/>
  <c r="C26" i="4" s="1"/>
  <c r="K25" i="4" l="1"/>
  <c r="D26" i="4"/>
  <c r="J26" i="4"/>
  <c r="F26" i="4"/>
  <c r="L25" i="4"/>
  <c r="L16" i="4"/>
  <c r="L21" i="4"/>
  <c r="H34" i="1"/>
  <c r="F34" i="1"/>
  <c r="K33" i="1"/>
  <c r="M16" i="14"/>
  <c r="G11" i="14"/>
  <c r="J11" i="14"/>
  <c r="L11" i="14"/>
  <c r="M11" i="14" s="1"/>
  <c r="M12" i="14"/>
  <c r="M32" i="14"/>
  <c r="F31" i="14"/>
  <c r="F40" i="14" s="1"/>
  <c r="D21" i="14"/>
  <c r="J21" i="14"/>
  <c r="K11" i="14"/>
  <c r="M10" i="14"/>
  <c r="H40" i="14"/>
  <c r="J31" i="14"/>
  <c r="J40" i="14" s="1"/>
  <c r="M21" i="13"/>
  <c r="G26" i="13"/>
  <c r="K16" i="4"/>
  <c r="M16" i="4" s="1"/>
  <c r="K21" i="4"/>
  <c r="M21" i="4" s="1"/>
  <c r="M10" i="4"/>
  <c r="G34" i="1"/>
  <c r="K28" i="1"/>
  <c r="K29" i="1"/>
  <c r="L32" i="1"/>
  <c r="E31" i="14"/>
  <c r="K23" i="4"/>
  <c r="M23" i="4" s="1"/>
  <c r="M20" i="1"/>
  <c r="L29" i="1"/>
  <c r="K30" i="1"/>
  <c r="M17" i="13"/>
  <c r="K24" i="4"/>
  <c r="M24" i="4" s="1"/>
  <c r="C34" i="1"/>
  <c r="I34" i="1"/>
  <c r="L31" i="1"/>
  <c r="M31" i="1" s="1"/>
  <c r="L33" i="1"/>
  <c r="M8" i="14"/>
  <c r="J26" i="13"/>
  <c r="D34" i="1"/>
  <c r="L28" i="1"/>
  <c r="J34" i="1"/>
  <c r="K32" i="1"/>
  <c r="C31" i="14"/>
  <c r="C40" i="14" s="1"/>
  <c r="M9" i="14"/>
  <c r="K21" i="14"/>
  <c r="K31" i="14" s="1"/>
  <c r="L21" i="14"/>
  <c r="L30" i="1"/>
  <c r="M33" i="1"/>
  <c r="M32" i="1"/>
  <c r="M8" i="1"/>
  <c r="K13" i="1"/>
  <c r="M13" i="1" s="1"/>
  <c r="M17" i="14"/>
  <c r="L11" i="4"/>
  <c r="L26" i="4" s="1"/>
  <c r="K11" i="4"/>
  <c r="M7" i="4"/>
  <c r="M25" i="4" l="1"/>
  <c r="M29" i="1"/>
  <c r="K34" i="1"/>
  <c r="L31" i="14"/>
  <c r="L40" i="14" s="1"/>
  <c r="D31" i="14"/>
  <c r="D40" i="14" s="1"/>
  <c r="M21" i="14"/>
  <c r="K40" i="14"/>
  <c r="M31" i="14"/>
  <c r="M40" i="14" s="1"/>
  <c r="M28" i="1"/>
  <c r="L34" i="1"/>
  <c r="G31" i="14"/>
  <c r="G40" i="14" s="1"/>
  <c r="E40" i="14"/>
  <c r="M11" i="4"/>
  <c r="K26" i="4"/>
  <c r="M26" i="4" s="1"/>
  <c r="M30" i="1"/>
  <c r="M34" i="1"/>
  <c r="K11" i="13"/>
  <c r="L10" i="13"/>
  <c r="L25" i="13" s="1"/>
  <c r="K10" i="13"/>
  <c r="K25" i="13" s="1"/>
  <c r="L9" i="13"/>
  <c r="L24" i="13" s="1"/>
  <c r="K9" i="13"/>
  <c r="K24" i="13" s="1"/>
  <c r="M24" i="13" s="1"/>
  <c r="L8" i="13"/>
  <c r="L23" i="13" s="1"/>
  <c r="K8" i="13"/>
  <c r="K23" i="13" s="1"/>
  <c r="L7" i="13"/>
  <c r="L22" i="13" s="1"/>
  <c r="K7" i="13"/>
  <c r="K22" i="13" s="1"/>
  <c r="M22" i="13" s="1"/>
  <c r="J11" i="13"/>
  <c r="I11" i="13"/>
  <c r="H11" i="13"/>
  <c r="G11" i="13"/>
  <c r="E11" i="13"/>
  <c r="D11" i="13"/>
  <c r="C11" i="13"/>
  <c r="L26" i="13" l="1"/>
  <c r="M9" i="13"/>
  <c r="K26" i="13"/>
  <c r="M10" i="13"/>
  <c r="L11" i="13"/>
  <c r="M11" i="13" s="1"/>
  <c r="M23" i="13"/>
  <c r="M26" i="13" s="1"/>
  <c r="M25" i="13"/>
  <c r="M7" i="13"/>
  <c r="M8" i="13"/>
</calcChain>
</file>

<file path=xl/sharedStrings.xml><?xml version="1.0" encoding="utf-8"?>
<sst xmlns="http://schemas.openxmlformats.org/spreadsheetml/2006/main" count="452" uniqueCount="132">
  <si>
    <t>MOVIMIENTO COMERCIAL PECUARIO DE GANADO PORCINO</t>
  </si>
  <si>
    <t>VENTAS DE GANADO POR TIPOLOGIA DE ANIMAL</t>
  </si>
  <si>
    <t>ORIGEN</t>
  </si>
  <si>
    <t>DESTINO DE LAS VENTAS EN ARAGÓN</t>
  </si>
  <si>
    <t>RESTO DE CC.AA. Y PAISES</t>
  </si>
  <si>
    <t>TOTAL VENTAS</t>
  </si>
  <si>
    <t>PROVINCIA</t>
  </si>
  <si>
    <t>TIPOLOGÍA</t>
  </si>
  <si>
    <t>HUESCA</t>
  </si>
  <si>
    <t>TERUEL</t>
  </si>
  <si>
    <t>ZARAGOZA</t>
  </si>
  <si>
    <t>VIDA</t>
  </si>
  <si>
    <t>SACRIFIO</t>
  </si>
  <si>
    <t>TOTAL</t>
  </si>
  <si>
    <t>Cebo</t>
  </si>
  <si>
    <t>Lechones</t>
  </si>
  <si>
    <t>Recria/Transicion</t>
  </si>
  <si>
    <t>Cerdas</t>
  </si>
  <si>
    <t>Reposición</t>
  </si>
  <si>
    <t>Verracos</t>
  </si>
  <si>
    <t>TOTAL HUESCA</t>
  </si>
  <si>
    <t>TOTAL TERUEL</t>
  </si>
  <si>
    <t>TOTAL ZARAGOZA</t>
  </si>
  <si>
    <t>ARAGÓN</t>
  </si>
  <si>
    <t>TOTAL ARAGÓN</t>
  </si>
  <si>
    <t>SALIDAS DE GANADO</t>
  </si>
  <si>
    <t>DESTINO</t>
  </si>
  <si>
    <t>ARAGON</t>
  </si>
  <si>
    <t>ORIENTACIÓN</t>
  </si>
  <si>
    <t>SACRIFICIO</t>
  </si>
  <si>
    <t>Huesca</t>
  </si>
  <si>
    <t>Teruel</t>
  </si>
  <si>
    <t>Zaragoza</t>
  </si>
  <si>
    <t>TOTAL C.A. de Aragón</t>
  </si>
  <si>
    <t xml:space="preserve"> C.A. de Andalucía</t>
  </si>
  <si>
    <t xml:space="preserve"> C.A. de Asturias</t>
  </si>
  <si>
    <t xml:space="preserve"> C.A. de Castilla la Mancha</t>
  </si>
  <si>
    <t xml:space="preserve"> C.A. de Castilla y León</t>
  </si>
  <si>
    <t>Barcelona</t>
  </si>
  <si>
    <t>Gerona</t>
  </si>
  <si>
    <t>Lerida</t>
  </si>
  <si>
    <t>Tarragona</t>
  </si>
  <si>
    <t xml:space="preserve"> TOTAL C.A. de Cataluña</t>
  </si>
  <si>
    <t xml:space="preserve"> C.A. de Extremadura</t>
  </si>
  <si>
    <t xml:space="preserve"> C.A. Galicia</t>
  </si>
  <si>
    <t xml:space="preserve"> C.A. de Madrid</t>
  </si>
  <si>
    <t xml:space="preserve"> C.A. de Murcia</t>
  </si>
  <si>
    <t xml:space="preserve"> C.A. de Navarra</t>
  </si>
  <si>
    <t xml:space="preserve"> C.A. de la Rioja</t>
  </si>
  <si>
    <t xml:space="preserve"> C.A. Valenciana</t>
  </si>
  <si>
    <t>TOTAL ESPAÑA</t>
  </si>
  <si>
    <t>Bélgica</t>
  </si>
  <si>
    <t>Francia</t>
  </si>
  <si>
    <t>Italia</t>
  </si>
  <si>
    <t>Portugal</t>
  </si>
  <si>
    <t xml:space="preserve">TOTAL </t>
  </si>
  <si>
    <t>Alemania</t>
  </si>
  <si>
    <t>Grecia</t>
  </si>
  <si>
    <t>Holanda</t>
  </si>
  <si>
    <t>MOVIMIENTO COMERCIAL PECUARIO DE GANADO OVINO</t>
  </si>
  <si>
    <t>VENTAS DE GANADO POR TIPOLOGÍA DE ANIMAL</t>
  </si>
  <si>
    <t>No Reprod. &lt; 4meses</t>
  </si>
  <si>
    <t>No Reprod. 4 y 12 m</t>
  </si>
  <si>
    <t>Reproduc. Macho</t>
  </si>
  <si>
    <t>Reproduc. Hembra</t>
  </si>
  <si>
    <t>MOVIMIENTO COMERCIAL PECUARIO DE GANADO CAPRINO</t>
  </si>
  <si>
    <t>MOVIMIENTO COMERCIAL PECUARIO DE GANDADO OVINO - CAPRINO</t>
  </si>
  <si>
    <t xml:space="preserve"> C.A. del País Vasco</t>
  </si>
  <si>
    <t>Líbano</t>
  </si>
  <si>
    <t>Andalucía</t>
  </si>
  <si>
    <t>MOVIMIENTO COMERCIAL PECUARIO DE CONEJOS</t>
  </si>
  <si>
    <t xml:space="preserve"> C.A. Islas Canaria</t>
  </si>
  <si>
    <t xml:space="preserve"> C.A. de Cantabria</t>
  </si>
  <si>
    <t xml:space="preserve"> C.A. Murcia</t>
  </si>
  <si>
    <t xml:space="preserve">MOVIMIENTO COMERCIAL PECUARIO DE GANADO VACUNO </t>
  </si>
  <si>
    <t>SALIDA DE GANADO</t>
  </si>
  <si>
    <t xml:space="preserve"> C.A. Islas Baleares</t>
  </si>
  <si>
    <t xml:space="preserve"> C.A. de Canarias</t>
  </si>
  <si>
    <t xml:space="preserve"> C.A. de La Rioja</t>
  </si>
  <si>
    <t>Libia</t>
  </si>
  <si>
    <t>Marruecos</t>
  </si>
  <si>
    <t>MOVIMIENTO COMERCIAL PECUARIO DE GANADO VACUNO</t>
  </si>
  <si>
    <t>VENTAS DE GANADO</t>
  </si>
  <si>
    <t xml:space="preserve">DESTINO  </t>
  </si>
  <si>
    <t>Terneras</t>
  </si>
  <si>
    <t>Novilla Carne</t>
  </si>
  <si>
    <t>Novilla Leche</t>
  </si>
  <si>
    <t>Vaca Carne</t>
  </si>
  <si>
    <t>Vaca Leche</t>
  </si>
  <si>
    <t>Añojo</t>
  </si>
  <si>
    <t>Sementales y Bueyes</t>
  </si>
  <si>
    <t>C.A. de Baleares</t>
  </si>
  <si>
    <t>C.A. Melilla</t>
  </si>
  <si>
    <t>Polonia</t>
  </si>
  <si>
    <t xml:space="preserve"> C.A. de Melilla</t>
  </si>
  <si>
    <t>Arabia Saudí</t>
  </si>
  <si>
    <t>Egipto</t>
  </si>
  <si>
    <t>Jordania</t>
  </si>
  <si>
    <t>Lituania</t>
  </si>
  <si>
    <t>Hungría</t>
  </si>
  <si>
    <t>Baleares</t>
  </si>
  <si>
    <t>C.A de Galicia</t>
  </si>
  <si>
    <t>Bulgaria</t>
  </si>
  <si>
    <t>Croacia</t>
  </si>
  <si>
    <t xml:space="preserve"> C,A. de Asturias</t>
  </si>
  <si>
    <t>C.A de Canarias</t>
  </si>
  <si>
    <t>PERIODO                             01-2023 / 12-2023</t>
  </si>
  <si>
    <t>Finlandia</t>
  </si>
  <si>
    <t>Andorra</t>
  </si>
  <si>
    <t>PERIODO 01-2023 / 12-2023</t>
  </si>
  <si>
    <t>PERIODO                           01-2023 / 12-2023</t>
  </si>
  <si>
    <t>PERIODO 01-2023/ 12-2023</t>
  </si>
  <si>
    <t>PERIODO 01-2023 - 12-2023</t>
  </si>
  <si>
    <t>Eslovenia</t>
  </si>
  <si>
    <t>Hungria</t>
  </si>
  <si>
    <t>Irlanda</t>
  </si>
  <si>
    <t>https://www.aragon.es/-/movimiento-comercial-pecuario</t>
  </si>
  <si>
    <t>MOVIMIENTO COMERCIAL PECUARIO (MOCOPE)</t>
  </si>
  <si>
    <t>Bovino</t>
  </si>
  <si>
    <t>1.1 Salidas de ganado bovino a vida o a sacrificio por tipo de ganado</t>
  </si>
  <si>
    <t>1.2 Salidas de ganado vacuno según CCAA o país de destino</t>
  </si>
  <si>
    <t>Ovino-Caprino</t>
  </si>
  <si>
    <t>2.1. Salidas de ganado ovino a vida o a sacrificio por tipo de ganado</t>
  </si>
  <si>
    <t>2.2. Salidas de ganado caprino a vida o a sacrificio por tipo de ganado</t>
  </si>
  <si>
    <t>2.3. Salidas de ganado ovino-caprino según CCAA o país de destino</t>
  </si>
  <si>
    <t>Porcino</t>
  </si>
  <si>
    <t>3.1 Salidas de ganado porcino a vida o a sacrificio por tipo de ganado</t>
  </si>
  <si>
    <t>3.2 Salidas de ganado porcino según CCAA o país de destino</t>
  </si>
  <si>
    <t>Conejos</t>
  </si>
  <si>
    <t>4.1. Salidas de ganado cunícola</t>
  </si>
  <si>
    <t>Datos: 2023</t>
  </si>
  <si>
    <t>Hojas: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</si>
</sst>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sz val="16"/>
      <color indexed="9"/>
      <name val="Calibri"/>
      <family val="2"/>
    </font>
    <font>
      <b/>
      <sz val="18"/>
      <color theme="6"/>
      <name val="Arial"/>
      <family val="2"/>
    </font>
    <font>
      <b/>
      <sz val="12"/>
      <color theme="6" tint="-0.249977111117893"/>
      <name val="Arial"/>
      <family val="2"/>
    </font>
    <font>
      <b/>
      <sz val="12"/>
      <color theme="6" tint="-0.499984740745262"/>
      <name val="Arial"/>
      <family val="2"/>
    </font>
    <font>
      <sz val="12"/>
      <color theme="6" tint="-0.249977111117893"/>
      <name val="Calibri"/>
      <family val="2"/>
    </font>
    <font>
      <sz val="10"/>
      <color theme="6" tint="-0.249977111117893"/>
      <name val="Arial"/>
      <family val="2"/>
    </font>
    <font>
      <sz val="9"/>
      <color indexed="55"/>
      <name val="Calibri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23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6933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8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3" fontId="4" fillId="3" borderId="4" xfId="1" applyNumberFormat="1" applyFont="1" applyFill="1" applyBorder="1" applyAlignment="1">
      <alignment horizontal="right" indent="1"/>
    </xf>
    <xf numFmtId="3" fontId="5" fillId="3" borderId="4" xfId="1" applyNumberFormat="1" applyFont="1" applyFill="1" applyBorder="1" applyAlignment="1">
      <alignment horizontal="right" indent="1"/>
    </xf>
    <xf numFmtId="3" fontId="1" fillId="3" borderId="4" xfId="1" applyNumberFormat="1" applyFill="1" applyBorder="1" applyAlignment="1">
      <alignment horizontal="right" vertical="center" indent="1"/>
    </xf>
    <xf numFmtId="3" fontId="1" fillId="3" borderId="4" xfId="1" applyNumberFormat="1" applyFill="1" applyBorder="1" applyAlignment="1">
      <alignment horizontal="right" indent="1"/>
    </xf>
    <xf numFmtId="3" fontId="4" fillId="4" borderId="5" xfId="1" applyNumberFormat="1" applyFont="1" applyFill="1" applyBorder="1" applyAlignment="1">
      <alignment horizontal="right" indent="1"/>
    </xf>
    <xf numFmtId="3" fontId="4" fillId="4" borderId="4" xfId="1" applyNumberFormat="1" applyFont="1" applyFill="1" applyBorder="1" applyAlignment="1">
      <alignment horizontal="right" indent="1"/>
    </xf>
    <xf numFmtId="0" fontId="9" fillId="0" borderId="0" xfId="13"/>
    <xf numFmtId="0" fontId="9" fillId="0" borderId="0" xfId="13" applyAlignment="1">
      <alignment horizontal="left"/>
    </xf>
    <xf numFmtId="0" fontId="9" fillId="0" borderId="0" xfId="13" applyAlignment="1">
      <alignment horizontal="left" indent="1"/>
    </xf>
    <xf numFmtId="3" fontId="9" fillId="0" borderId="0" xfId="13" applyNumberFormat="1"/>
    <xf numFmtId="3" fontId="10" fillId="0" borderId="0" xfId="2" applyNumberFormat="1" applyFont="1"/>
    <xf numFmtId="0" fontId="10" fillId="0" borderId="0" xfId="2" applyFont="1"/>
    <xf numFmtId="0" fontId="6" fillId="0" borderId="0" xfId="2"/>
    <xf numFmtId="0" fontId="6" fillId="0" borderId="0" xfId="2" applyAlignment="1">
      <alignment horizontal="left"/>
    </xf>
    <xf numFmtId="0" fontId="6" fillId="0" borderId="0" xfId="2" applyAlignment="1">
      <alignment horizontal="left" indent="1"/>
    </xf>
    <xf numFmtId="3" fontId="6" fillId="0" borderId="0" xfId="2" applyNumberFormat="1"/>
    <xf numFmtId="0" fontId="11" fillId="0" borderId="0" xfId="0" applyFont="1"/>
    <xf numFmtId="3" fontId="0" fillId="0" borderId="0" xfId="0" applyNumberFormat="1"/>
    <xf numFmtId="3" fontId="9" fillId="0" borderId="0" xfId="13" applyNumberFormat="1" applyAlignment="1">
      <alignment horizontal="left"/>
    </xf>
    <xf numFmtId="3" fontId="12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/>
    </xf>
    <xf numFmtId="3" fontId="14" fillId="3" borderId="4" xfId="1" applyNumberFormat="1" applyFont="1" applyFill="1" applyBorder="1" applyAlignment="1">
      <alignment horizontal="right" indent="1"/>
    </xf>
    <xf numFmtId="0" fontId="0" fillId="0" borderId="0" xfId="0" applyFill="1"/>
    <xf numFmtId="3" fontId="1" fillId="3" borderId="4" xfId="1" applyNumberFormat="1" applyFont="1" applyFill="1" applyBorder="1" applyAlignment="1">
      <alignment horizontal="right" indent="1"/>
    </xf>
    <xf numFmtId="0" fontId="1" fillId="0" borderId="0" xfId="16"/>
    <xf numFmtId="0" fontId="17" fillId="5" borderId="0" xfId="16" applyFont="1" applyFill="1" applyBorder="1" applyAlignment="1">
      <alignment horizontal="left" vertical="center" wrapText="1"/>
    </xf>
    <xf numFmtId="0" fontId="18" fillId="0" borderId="0" xfId="16" applyFont="1" applyAlignment="1">
      <alignment vertical="top"/>
    </xf>
    <xf numFmtId="0" fontId="16" fillId="0" borderId="0" xfId="16" applyFont="1"/>
    <xf numFmtId="0" fontId="16" fillId="0" borderId="0" xfId="16" applyFont="1" applyAlignment="1">
      <alignment horizontal="center"/>
    </xf>
    <xf numFmtId="0" fontId="19" fillId="0" borderId="0" xfId="16" applyFont="1"/>
    <xf numFmtId="0" fontId="20" fillId="0" borderId="0" xfId="16" applyFont="1"/>
    <xf numFmtId="0" fontId="21" fillId="0" borderId="0" xfId="0" applyFont="1" applyAlignment="1">
      <alignment vertical="center" wrapText="1"/>
    </xf>
    <xf numFmtId="0" fontId="22" fillId="0" borderId="0" xfId="16" applyFont="1"/>
    <xf numFmtId="0" fontId="23" fillId="0" borderId="0" xfId="0" applyFont="1" applyAlignment="1">
      <alignment horizontal="right" vertical="center"/>
    </xf>
    <xf numFmtId="0" fontId="1" fillId="8" borderId="4" xfId="1" applyFill="1" applyBorder="1"/>
    <xf numFmtId="0" fontId="24" fillId="9" borderId="4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3" fontId="24" fillId="9" borderId="4" xfId="1" applyNumberFormat="1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right"/>
    </xf>
    <xf numFmtId="3" fontId="24" fillId="6" borderId="4" xfId="1" applyNumberFormat="1" applyFont="1" applyFill="1" applyBorder="1"/>
    <xf numFmtId="3" fontId="4" fillId="4" borderId="4" xfId="1" applyNumberFormat="1" applyFont="1" applyFill="1" applyBorder="1"/>
    <xf numFmtId="3" fontId="5" fillId="4" borderId="4" xfId="1" applyNumberFormat="1" applyFont="1" applyFill="1" applyBorder="1" applyAlignment="1">
      <alignment horizontal="left" indent="8"/>
    </xf>
    <xf numFmtId="3" fontId="24" fillId="6" borderId="4" xfId="1" applyNumberFormat="1" applyFont="1" applyFill="1" applyBorder="1" applyAlignment="1">
      <alignment horizontal="center"/>
    </xf>
    <xf numFmtId="0" fontId="24" fillId="9" borderId="4" xfId="1" applyFont="1" applyFill="1" applyBorder="1" applyAlignment="1">
      <alignment vertical="center" wrapText="1"/>
    </xf>
    <xf numFmtId="0" fontId="24" fillId="6" borderId="4" xfId="1" applyFont="1" applyFill="1" applyBorder="1" applyAlignment="1">
      <alignment vertical="center" wrapText="1"/>
    </xf>
    <xf numFmtId="3" fontId="4" fillId="8" borderId="4" xfId="1" applyNumberFormat="1" applyFont="1" applyFill="1" applyBorder="1"/>
    <xf numFmtId="3" fontId="24" fillId="6" borderId="4" xfId="1" applyNumberFormat="1" applyFont="1" applyFill="1" applyBorder="1" applyAlignment="1">
      <alignment vertical="center"/>
    </xf>
    <xf numFmtId="3" fontId="4" fillId="7" borderId="4" xfId="1" applyNumberFormat="1" applyFont="1" applyFill="1" applyBorder="1" applyAlignment="1">
      <alignment horizontal="right"/>
    </xf>
    <xf numFmtId="3" fontId="4" fillId="7" borderId="4" xfId="1" applyNumberFormat="1" applyFont="1" applyFill="1" applyBorder="1"/>
    <xf numFmtId="3" fontId="5" fillId="7" borderId="4" xfId="1" applyNumberFormat="1" applyFont="1" applyFill="1" applyBorder="1" applyAlignment="1">
      <alignment horizontal="left" indent="8"/>
    </xf>
    <xf numFmtId="3" fontId="24" fillId="9" borderId="4" xfId="1" applyNumberFormat="1" applyFont="1" applyFill="1" applyBorder="1" applyAlignment="1">
      <alignment vertical="center"/>
    </xf>
    <xf numFmtId="3" fontId="24" fillId="9" borderId="4" xfId="1" applyNumberFormat="1" applyFont="1" applyFill="1" applyBorder="1"/>
    <xf numFmtId="3" fontId="24" fillId="9" borderId="4" xfId="1" applyNumberFormat="1" applyFont="1" applyFill="1" applyBorder="1" applyAlignment="1">
      <alignment horizontal="center"/>
    </xf>
    <xf numFmtId="0" fontId="19" fillId="0" borderId="0" xfId="16" applyFont="1" applyAlignment="1">
      <alignment horizontal="left"/>
    </xf>
    <xf numFmtId="0" fontId="15" fillId="0" borderId="0" xfId="17" applyAlignment="1" applyProtection="1">
      <alignment horizontal="right" vertical="top"/>
    </xf>
    <xf numFmtId="0" fontId="16" fillId="0" borderId="0" xfId="16" applyFont="1" applyAlignment="1">
      <alignment horizontal="right" vertical="top"/>
    </xf>
    <xf numFmtId="0" fontId="17" fillId="5" borderId="0" xfId="16" applyFont="1" applyFill="1" applyBorder="1" applyAlignment="1">
      <alignment horizontal="left" vertical="center" wrapText="1"/>
    </xf>
    <xf numFmtId="0" fontId="24" fillId="6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 wrapText="1"/>
    </xf>
    <xf numFmtId="0" fontId="24" fillId="6" borderId="9" xfId="1" applyFont="1" applyFill="1" applyBorder="1" applyAlignment="1">
      <alignment horizontal="center" vertical="center" wrapText="1"/>
    </xf>
    <xf numFmtId="0" fontId="24" fillId="6" borderId="7" xfId="1" applyFont="1" applyFill="1" applyBorder="1" applyAlignment="1">
      <alignment horizontal="center"/>
    </xf>
    <xf numFmtId="0" fontId="24" fillId="6" borderId="10" xfId="1" applyFont="1" applyFill="1" applyBorder="1" applyAlignment="1">
      <alignment horizontal="center"/>
    </xf>
    <xf numFmtId="0" fontId="24" fillId="6" borderId="8" xfId="1" applyFont="1" applyFill="1" applyBorder="1" applyAlignment="1">
      <alignment horizontal="center"/>
    </xf>
    <xf numFmtId="0" fontId="24" fillId="6" borderId="7" xfId="1" applyFont="1" applyFill="1" applyBorder="1" applyAlignment="1">
      <alignment horizontal="center" vertical="center" wrapText="1"/>
    </xf>
    <xf numFmtId="0" fontId="24" fillId="6" borderId="10" xfId="1" applyFont="1" applyFill="1" applyBorder="1" applyAlignment="1">
      <alignment horizontal="center" vertical="center" wrapText="1"/>
    </xf>
    <xf numFmtId="0" fontId="24" fillId="6" borderId="8" xfId="1" applyFont="1" applyFill="1" applyBorder="1" applyAlignment="1">
      <alignment horizontal="center" vertical="center" wrapText="1"/>
    </xf>
    <xf numFmtId="0" fontId="24" fillId="6" borderId="11" xfId="1" applyFont="1" applyFill="1" applyBorder="1" applyAlignment="1">
      <alignment horizontal="center" vertical="center" wrapText="1"/>
    </xf>
    <xf numFmtId="0" fontId="24" fillId="6" borderId="12" xfId="1" applyFont="1" applyFill="1" applyBorder="1" applyAlignment="1">
      <alignment horizontal="center" vertical="center" wrapText="1"/>
    </xf>
    <xf numFmtId="0" fontId="24" fillId="6" borderId="13" xfId="1" applyFont="1" applyFill="1" applyBorder="1" applyAlignment="1">
      <alignment horizontal="center" vertical="center" wrapText="1"/>
    </xf>
    <xf numFmtId="0" fontId="24" fillId="6" borderId="14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3" fontId="24" fillId="9" borderId="5" xfId="1" applyNumberFormat="1" applyFont="1" applyFill="1" applyBorder="1" applyAlignment="1">
      <alignment horizontal="center" vertical="center"/>
    </xf>
    <xf numFmtId="3" fontId="24" fillId="9" borderId="6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3" fontId="24" fillId="9" borderId="2" xfId="1" applyNumberFormat="1" applyFont="1" applyFill="1" applyBorder="1" applyAlignment="1">
      <alignment horizontal="center" vertical="center"/>
    </xf>
    <xf numFmtId="3" fontId="25" fillId="9" borderId="7" xfId="1" applyNumberFormat="1" applyFont="1" applyFill="1" applyBorder="1" applyAlignment="1">
      <alignment horizontal="center" vertical="center"/>
    </xf>
    <xf numFmtId="3" fontId="25" fillId="9" borderId="10" xfId="1" applyNumberFormat="1" applyFont="1" applyFill="1" applyBorder="1" applyAlignment="1">
      <alignment horizontal="center" vertical="center"/>
    </xf>
    <xf numFmtId="3" fontId="25" fillId="9" borderId="8" xfId="1" applyNumberFormat="1" applyFont="1" applyFill="1" applyBorder="1" applyAlignment="1">
      <alignment horizontal="center" vertical="center"/>
    </xf>
    <xf numFmtId="3" fontId="24" fillId="9" borderId="7" xfId="1" applyNumberFormat="1" applyFont="1" applyFill="1" applyBorder="1" applyAlignment="1">
      <alignment horizontal="center" vertical="center"/>
    </xf>
    <xf numFmtId="3" fontId="24" fillId="9" borderId="8" xfId="1" applyNumberFormat="1" applyFont="1" applyFill="1" applyBorder="1" applyAlignment="1">
      <alignment horizontal="center" vertical="center"/>
    </xf>
    <xf numFmtId="0" fontId="24" fillId="9" borderId="7" xfId="1" applyFont="1" applyFill="1" applyBorder="1" applyAlignment="1">
      <alignment horizontal="center" vertical="center" wrapText="1"/>
    </xf>
    <xf numFmtId="0" fontId="24" fillId="9" borderId="8" xfId="1" applyFont="1" applyFill="1" applyBorder="1" applyAlignment="1">
      <alignment horizontal="center" vertical="center" wrapText="1"/>
    </xf>
    <xf numFmtId="0" fontId="24" fillId="9" borderId="10" xfId="1" applyFont="1" applyFill="1" applyBorder="1" applyAlignment="1">
      <alignment horizontal="center" vertical="center" wrapText="1"/>
    </xf>
    <xf numFmtId="0" fontId="24" fillId="9" borderId="11" xfId="1" applyFont="1" applyFill="1" applyBorder="1" applyAlignment="1">
      <alignment horizontal="center" vertical="center" wrapText="1"/>
    </xf>
    <xf numFmtId="0" fontId="24" fillId="9" borderId="12" xfId="1" applyFont="1" applyFill="1" applyBorder="1" applyAlignment="1">
      <alignment horizontal="center" vertical="center" wrapText="1"/>
    </xf>
    <xf numFmtId="0" fontId="24" fillId="9" borderId="13" xfId="1" applyFont="1" applyFill="1" applyBorder="1" applyAlignment="1">
      <alignment horizontal="center" vertical="center" wrapText="1"/>
    </xf>
    <xf numFmtId="0" fontId="24" fillId="9" borderId="14" xfId="1" applyFont="1" applyFill="1" applyBorder="1" applyAlignment="1">
      <alignment horizontal="center" vertical="center" wrapText="1"/>
    </xf>
    <xf numFmtId="0" fontId="24" fillId="9" borderId="15" xfId="1" applyFont="1" applyFill="1" applyBorder="1" applyAlignment="1">
      <alignment horizontal="center" vertical="center" wrapText="1"/>
    </xf>
    <xf numFmtId="0" fontId="24" fillId="9" borderId="9" xfId="1" applyFont="1" applyFill="1" applyBorder="1" applyAlignment="1">
      <alignment horizontal="center" vertical="center" wrapText="1"/>
    </xf>
    <xf numFmtId="0" fontId="24" fillId="9" borderId="5" xfId="1" applyFont="1" applyFill="1" applyBorder="1" applyAlignment="1">
      <alignment horizontal="center" vertical="center" wrapText="1"/>
    </xf>
    <xf numFmtId="0" fontId="24" fillId="9" borderId="6" xfId="1" applyFont="1" applyFill="1" applyBorder="1" applyAlignment="1">
      <alignment horizontal="center" vertical="center" wrapText="1"/>
    </xf>
    <xf numFmtId="0" fontId="24" fillId="9" borderId="4" xfId="1" applyFont="1" applyFill="1" applyBorder="1" applyAlignment="1">
      <alignment horizontal="center"/>
    </xf>
    <xf numFmtId="0" fontId="24" fillId="6" borderId="15" xfId="1" applyFont="1" applyFill="1" applyBorder="1" applyAlignment="1">
      <alignment horizontal="center" vertical="center" wrapText="1"/>
    </xf>
    <xf numFmtId="3" fontId="24" fillId="6" borderId="4" xfId="1" applyNumberFormat="1" applyFont="1" applyFill="1" applyBorder="1" applyAlignment="1">
      <alignment horizontal="center" vertical="center"/>
    </xf>
    <xf numFmtId="3" fontId="25" fillId="6" borderId="4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3" fontId="24" fillId="9" borderId="4" xfId="1" applyNumberFormat="1" applyFont="1" applyFill="1" applyBorder="1" applyAlignment="1">
      <alignment horizontal="center" vertical="center"/>
    </xf>
    <xf numFmtId="0" fontId="1" fillId="2" borderId="0" xfId="1" applyFill="1"/>
    <xf numFmtId="3" fontId="25" fillId="9" borderId="4" xfId="1" applyNumberFormat="1" applyFont="1" applyFill="1" applyBorder="1" applyAlignment="1">
      <alignment horizontal="center" vertical="center"/>
    </xf>
  </cellXfs>
  <cellStyles count="18">
    <cellStyle name="Hipervínculo" xfId="17" builtinId="8"/>
    <cellStyle name="Millares 2" xfId="14"/>
    <cellStyle name="Normal" xfId="0" builtinId="0"/>
    <cellStyle name="Normal 10" xfId="16"/>
    <cellStyle name="Normal 2" xfId="1"/>
    <cellStyle name="Normal 2 2" xfId="12"/>
    <cellStyle name="Normal 3" xfId="2"/>
    <cellStyle name="Normal 3 2" xfId="5"/>
    <cellStyle name="Normal 3 3" xfId="15"/>
    <cellStyle name="Normal 4" xfId="3"/>
    <cellStyle name="Normal 4 2" xfId="6"/>
    <cellStyle name="Normal 5" xfId="7"/>
    <cellStyle name="Normal 6" xfId="8"/>
    <cellStyle name="Normal 6 2" xfId="9"/>
    <cellStyle name="Normal 7" xfId="10"/>
    <cellStyle name="Normal 7 2" xfId="11"/>
    <cellStyle name="Normal 8" xfId="4"/>
    <cellStyle name="Normal 9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1743075</xdr:colOff>
      <xdr:row>2</xdr:row>
      <xdr:rowOff>144227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419350" cy="944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agon.es/-/movimiento-comercial-pecu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9"/>
  <sheetViews>
    <sheetView showGridLines="0" tabSelected="1" workbookViewId="0"/>
  </sheetViews>
  <sheetFormatPr baseColWidth="10" defaultRowHeight="12.75" x14ac:dyDescent="0.2"/>
  <cols>
    <col min="1" max="1" width="11.42578125" style="27"/>
    <col min="2" max="2" width="99.85546875" style="27" bestFit="1" customWidth="1"/>
    <col min="3" max="16384" width="11.42578125" style="27"/>
  </cols>
  <sheetData>
    <row r="2" spans="1:3" ht="50.25" customHeight="1" x14ac:dyDescent="0.2"/>
    <row r="3" spans="1:3" ht="24.75" customHeight="1" x14ac:dyDescent="0.2">
      <c r="B3" s="57" t="s">
        <v>116</v>
      </c>
      <c r="C3" s="58"/>
    </row>
    <row r="4" spans="1:3" ht="57.75" customHeight="1" x14ac:dyDescent="0.2">
      <c r="A4" s="59" t="s">
        <v>117</v>
      </c>
      <c r="B4" s="59"/>
      <c r="C4" s="28"/>
    </row>
    <row r="5" spans="1:3" ht="57.75" customHeight="1" x14ac:dyDescent="0.25">
      <c r="A5" s="29" t="s">
        <v>130</v>
      </c>
      <c r="B5" s="30"/>
      <c r="C5" s="31"/>
    </row>
    <row r="6" spans="1:3" ht="23.25" customHeight="1" x14ac:dyDescent="0.25">
      <c r="A6" s="36" t="s">
        <v>131</v>
      </c>
      <c r="B6" s="30"/>
      <c r="C6" s="31"/>
    </row>
    <row r="7" spans="1:3" ht="15.75" x14ac:dyDescent="0.25">
      <c r="A7" s="32">
        <v>1</v>
      </c>
      <c r="B7" s="56" t="s">
        <v>118</v>
      </c>
      <c r="C7" s="56"/>
    </row>
    <row r="8" spans="1:3" ht="15.75" x14ac:dyDescent="0.25">
      <c r="A8" s="33"/>
      <c r="B8" s="34" t="s">
        <v>119</v>
      </c>
      <c r="C8" s="34"/>
    </row>
    <row r="9" spans="1:3" ht="15.75" x14ac:dyDescent="0.25">
      <c r="A9" s="33"/>
      <c r="B9" s="34" t="s">
        <v>120</v>
      </c>
      <c r="C9" s="34"/>
    </row>
    <row r="10" spans="1:3" ht="15.75" x14ac:dyDescent="0.25">
      <c r="A10" s="32">
        <v>2</v>
      </c>
      <c r="B10" s="56" t="s">
        <v>121</v>
      </c>
      <c r="C10" s="56"/>
    </row>
    <row r="11" spans="1:3" ht="15.75" x14ac:dyDescent="0.2">
      <c r="A11" s="35"/>
      <c r="B11" s="34" t="s">
        <v>122</v>
      </c>
      <c r="C11" s="34"/>
    </row>
    <row r="12" spans="1:3" ht="15.75" x14ac:dyDescent="0.2">
      <c r="A12" s="35"/>
      <c r="B12" s="34" t="s">
        <v>123</v>
      </c>
      <c r="C12" s="34"/>
    </row>
    <row r="13" spans="1:3" ht="15.75" x14ac:dyDescent="0.2">
      <c r="A13" s="35"/>
      <c r="B13" s="34" t="s">
        <v>124</v>
      </c>
      <c r="C13" s="34"/>
    </row>
    <row r="14" spans="1:3" ht="15.75" x14ac:dyDescent="0.25">
      <c r="A14" s="32">
        <v>3</v>
      </c>
      <c r="B14" s="56" t="s">
        <v>125</v>
      </c>
      <c r="C14" s="56"/>
    </row>
    <row r="15" spans="1:3" ht="15.75" x14ac:dyDescent="0.2">
      <c r="A15" s="35"/>
      <c r="B15" s="34" t="s">
        <v>126</v>
      </c>
      <c r="C15" s="34"/>
    </row>
    <row r="16" spans="1:3" ht="15.75" x14ac:dyDescent="0.2">
      <c r="A16" s="35"/>
      <c r="B16" s="34" t="s">
        <v>127</v>
      </c>
      <c r="C16" s="34"/>
    </row>
    <row r="17" spans="1:3" ht="15.75" x14ac:dyDescent="0.25">
      <c r="A17" s="32">
        <v>4</v>
      </c>
      <c r="B17" s="56" t="s">
        <v>128</v>
      </c>
      <c r="C17" s="56"/>
    </row>
    <row r="18" spans="1:3" ht="15.75" x14ac:dyDescent="0.2">
      <c r="A18" s="35"/>
      <c r="B18" s="34" t="s">
        <v>129</v>
      </c>
      <c r="C18" s="34"/>
    </row>
    <row r="19" spans="1:3" x14ac:dyDescent="0.2">
      <c r="A19" s="35"/>
    </row>
  </sheetData>
  <mergeCells count="6">
    <mergeCell ref="B17:C17"/>
    <mergeCell ref="B3:C3"/>
    <mergeCell ref="A4:B4"/>
    <mergeCell ref="B7:C7"/>
    <mergeCell ref="B10:C10"/>
    <mergeCell ref="B14:C14"/>
  </mergeCells>
  <hyperlinks>
    <hyperlink ref="B8:C8" location="'1.1'!A1" display="1.1 Salidas de ganado bovino a vida o a sacrificio por tipo de ganado"/>
    <hyperlink ref="B9:C9" location="'1.2'!A1" display="1.2 Salidas de ganado vacuno según CCAA o país de destino"/>
    <hyperlink ref="B11:C11" location="'2.1'!A1" display="2.1. Movimiento Comercial Pecuario VENTAS GANADO OVINO"/>
    <hyperlink ref="B12:C12" location="'2.2'!A1" display="2.2. Salidas de ganado caprino a vida o a sacrificio por tipo de ganado"/>
    <hyperlink ref="B15:C15" location="'3.1'!A1" display="3.1 Salidas de ganado porcino a vida o a sacrificio por tipo de ganado"/>
    <hyperlink ref="B16:C16" location="'3.2'!A1" display="3.2 Salidas de ganado porcino según CCAA o país de destino"/>
    <hyperlink ref="B13:C13" location="'2.3'!A1" display="2.3. Salidas de ganado ovino-caprino según CCAA o país de destino"/>
    <hyperlink ref="B18" location="'4.1'!A1" display="4.1. Salidas de ganado cunícola"/>
    <hyperlink ref="B3" r:id="rId1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1"/>
  <sheetViews>
    <sheetView workbookViewId="0"/>
  </sheetViews>
  <sheetFormatPr baseColWidth="10" defaultRowHeight="15" x14ac:dyDescent="0.25"/>
  <cols>
    <col min="2" max="2" width="19.42578125" bestFit="1" customWidth="1"/>
    <col min="5" max="5" width="13.140625" bestFit="1" customWidth="1"/>
    <col min="14" max="14" width="20.7109375" bestFit="1" customWidth="1"/>
    <col min="15" max="15" width="7.5703125" bestFit="1" customWidth="1"/>
    <col min="16" max="16" width="6.5703125" bestFit="1" customWidth="1"/>
    <col min="17" max="17" width="7" bestFit="1" customWidth="1"/>
    <col min="18" max="18" width="6" bestFit="1" customWidth="1"/>
  </cols>
  <sheetData>
    <row r="2" spans="1:18" ht="15.75" x14ac:dyDescent="0.25">
      <c r="A2" s="63" t="s">
        <v>112</v>
      </c>
      <c r="B2" s="64"/>
      <c r="C2" s="65" t="s">
        <v>81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8" ht="15.75" x14ac:dyDescent="0.25">
      <c r="A3" s="63"/>
      <c r="B3" s="64"/>
      <c r="C3" s="65" t="s">
        <v>82</v>
      </c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8" x14ac:dyDescent="0.25">
      <c r="A4" s="67" t="s">
        <v>2</v>
      </c>
      <c r="B4" s="67"/>
      <c r="C4" s="69" t="s">
        <v>83</v>
      </c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8" ht="15" customHeight="1" x14ac:dyDescent="0.25">
      <c r="A5" s="68"/>
      <c r="B5" s="68"/>
      <c r="C5" s="72" t="s">
        <v>3</v>
      </c>
      <c r="D5" s="73"/>
      <c r="E5" s="73"/>
      <c r="F5" s="73"/>
      <c r="G5" s="73"/>
      <c r="H5" s="74"/>
      <c r="I5" s="75" t="s">
        <v>4</v>
      </c>
      <c r="J5" s="76"/>
      <c r="K5" s="79" t="s">
        <v>5</v>
      </c>
      <c r="L5" s="79"/>
      <c r="M5" s="79"/>
    </row>
    <row r="6" spans="1:18" x14ac:dyDescent="0.25">
      <c r="A6" s="79" t="s">
        <v>6</v>
      </c>
      <c r="B6" s="79" t="s">
        <v>7</v>
      </c>
      <c r="C6" s="72" t="s">
        <v>8</v>
      </c>
      <c r="D6" s="74"/>
      <c r="E6" s="72" t="s">
        <v>9</v>
      </c>
      <c r="F6" s="74"/>
      <c r="G6" s="72" t="s">
        <v>10</v>
      </c>
      <c r="H6" s="74"/>
      <c r="I6" s="77"/>
      <c r="J6" s="78"/>
      <c r="K6" s="79"/>
      <c r="L6" s="79"/>
      <c r="M6" s="79"/>
    </row>
    <row r="7" spans="1:18" ht="25.5" x14ac:dyDescent="0.25">
      <c r="A7" s="79"/>
      <c r="B7" s="79"/>
      <c r="C7" s="38" t="s">
        <v>11</v>
      </c>
      <c r="D7" s="39" t="s">
        <v>29</v>
      </c>
      <c r="E7" s="39" t="s">
        <v>11</v>
      </c>
      <c r="F7" s="39" t="s">
        <v>29</v>
      </c>
      <c r="G7" s="39" t="s">
        <v>11</v>
      </c>
      <c r="H7" s="39" t="s">
        <v>29</v>
      </c>
      <c r="I7" s="39" t="s">
        <v>11</v>
      </c>
      <c r="J7" s="39" t="s">
        <v>29</v>
      </c>
      <c r="K7" s="39" t="s">
        <v>11</v>
      </c>
      <c r="L7" s="39" t="s">
        <v>29</v>
      </c>
      <c r="M7" s="39" t="s">
        <v>13</v>
      </c>
    </row>
    <row r="8" spans="1:18" x14ac:dyDescent="0.25">
      <c r="A8" s="62" t="s">
        <v>8</v>
      </c>
      <c r="B8" s="37" t="s">
        <v>84</v>
      </c>
      <c r="C8" s="3">
        <v>136983</v>
      </c>
      <c r="D8" s="3">
        <v>17271</v>
      </c>
      <c r="E8" s="3">
        <v>5475</v>
      </c>
      <c r="F8" s="3"/>
      <c r="G8" s="3">
        <v>9100</v>
      </c>
      <c r="H8" s="3">
        <v>5489</v>
      </c>
      <c r="I8" s="3">
        <v>76409</v>
      </c>
      <c r="J8" s="3">
        <v>91159</v>
      </c>
      <c r="K8" s="4">
        <f>C8+E8+G8+I8</f>
        <v>227967</v>
      </c>
      <c r="L8" s="4">
        <f>D8+F8+H8+J8</f>
        <v>113919</v>
      </c>
      <c r="M8" s="6">
        <f>K8+L8</f>
        <v>341886</v>
      </c>
    </row>
    <row r="9" spans="1:18" x14ac:dyDescent="0.25">
      <c r="A9" s="62"/>
      <c r="B9" s="37" t="s">
        <v>85</v>
      </c>
      <c r="C9" s="3">
        <v>1660</v>
      </c>
      <c r="D9" s="3">
        <v>13380</v>
      </c>
      <c r="E9" s="3"/>
      <c r="F9" s="3"/>
      <c r="G9" s="3">
        <v>7</v>
      </c>
      <c r="H9" s="3">
        <v>3469</v>
      </c>
      <c r="I9" s="3">
        <v>4027</v>
      </c>
      <c r="J9" s="3">
        <v>15170</v>
      </c>
      <c r="K9" s="4">
        <f t="shared" ref="K9:K14" si="0">C9+E9+G9+I9</f>
        <v>5694</v>
      </c>
      <c r="L9" s="4">
        <f t="shared" ref="L9:L14" si="1">D9+F9+H9+J9</f>
        <v>32019</v>
      </c>
      <c r="M9" s="6">
        <f t="shared" ref="M9:M39" si="2">K9+L9</f>
        <v>37713</v>
      </c>
    </row>
    <row r="10" spans="1:18" x14ac:dyDescent="0.25">
      <c r="A10" s="62"/>
      <c r="B10" s="37" t="s">
        <v>86</v>
      </c>
      <c r="C10" s="3">
        <v>586</v>
      </c>
      <c r="D10" s="3">
        <v>91</v>
      </c>
      <c r="E10" s="3"/>
      <c r="F10" s="3"/>
      <c r="G10" s="3">
        <v>3</v>
      </c>
      <c r="H10" s="3">
        <v>16</v>
      </c>
      <c r="I10" s="3">
        <v>32</v>
      </c>
      <c r="J10" s="3">
        <v>874</v>
      </c>
      <c r="K10" s="4">
        <f t="shared" si="0"/>
        <v>621</v>
      </c>
      <c r="L10" s="4">
        <f t="shared" si="1"/>
        <v>981</v>
      </c>
      <c r="M10" s="6">
        <f t="shared" si="2"/>
        <v>1602</v>
      </c>
    </row>
    <row r="11" spans="1:18" x14ac:dyDescent="0.25">
      <c r="A11" s="62"/>
      <c r="B11" s="37" t="s">
        <v>87</v>
      </c>
      <c r="C11" s="3">
        <v>17606</v>
      </c>
      <c r="D11" s="3">
        <v>390</v>
      </c>
      <c r="E11" s="3"/>
      <c r="F11" s="3"/>
      <c r="G11" s="3">
        <v>128</v>
      </c>
      <c r="H11" s="3">
        <v>52</v>
      </c>
      <c r="I11" s="3">
        <v>247</v>
      </c>
      <c r="J11" s="3">
        <v>2472</v>
      </c>
      <c r="K11" s="4">
        <f t="shared" si="0"/>
        <v>17981</v>
      </c>
      <c r="L11" s="4">
        <f t="shared" si="1"/>
        <v>2914</v>
      </c>
      <c r="M11" s="6">
        <f t="shared" si="2"/>
        <v>20895</v>
      </c>
    </row>
    <row r="12" spans="1:18" x14ac:dyDescent="0.25">
      <c r="A12" s="62"/>
      <c r="B12" s="37" t="s">
        <v>88</v>
      </c>
      <c r="C12" s="3">
        <v>507</v>
      </c>
      <c r="D12" s="3">
        <v>23</v>
      </c>
      <c r="E12" s="3"/>
      <c r="F12" s="3"/>
      <c r="G12" s="3">
        <v>2</v>
      </c>
      <c r="H12" s="3"/>
      <c r="I12" s="3">
        <v>990</v>
      </c>
      <c r="J12" s="3">
        <v>2008</v>
      </c>
      <c r="K12" s="4">
        <f t="shared" si="0"/>
        <v>1499</v>
      </c>
      <c r="L12" s="4">
        <f t="shared" si="1"/>
        <v>2031</v>
      </c>
      <c r="M12" s="6">
        <f t="shared" si="2"/>
        <v>3530</v>
      </c>
    </row>
    <row r="13" spans="1:18" x14ac:dyDescent="0.25">
      <c r="A13" s="62"/>
      <c r="B13" s="37" t="s">
        <v>89</v>
      </c>
      <c r="C13" s="3">
        <v>1202</v>
      </c>
      <c r="D13" s="3">
        <v>31211</v>
      </c>
      <c r="E13" s="3"/>
      <c r="F13" s="3"/>
      <c r="G13" s="3">
        <v>4</v>
      </c>
      <c r="H13" s="3">
        <v>6809</v>
      </c>
      <c r="I13" s="3">
        <v>18737</v>
      </c>
      <c r="J13" s="3">
        <v>89299</v>
      </c>
      <c r="K13" s="4">
        <f t="shared" si="0"/>
        <v>19943</v>
      </c>
      <c r="L13" s="4">
        <f t="shared" si="1"/>
        <v>127319</v>
      </c>
      <c r="M13" s="6">
        <f t="shared" si="2"/>
        <v>147262</v>
      </c>
    </row>
    <row r="14" spans="1:18" x14ac:dyDescent="0.25">
      <c r="A14" s="62"/>
      <c r="B14" s="37" t="s">
        <v>90</v>
      </c>
      <c r="C14" s="3">
        <v>460</v>
      </c>
      <c r="D14" s="3">
        <v>223</v>
      </c>
      <c r="E14" s="3">
        <v>1</v>
      </c>
      <c r="F14" s="3"/>
      <c r="G14" s="3">
        <v>6</v>
      </c>
      <c r="H14" s="3">
        <v>73</v>
      </c>
      <c r="I14" s="3">
        <v>136</v>
      </c>
      <c r="J14" s="3">
        <v>305</v>
      </c>
      <c r="K14" s="4">
        <f t="shared" si="0"/>
        <v>603</v>
      </c>
      <c r="L14" s="4">
        <f t="shared" si="1"/>
        <v>601</v>
      </c>
      <c r="M14" s="6">
        <f t="shared" si="2"/>
        <v>1204</v>
      </c>
    </row>
    <row r="15" spans="1:18" x14ac:dyDescent="0.25">
      <c r="A15" s="60" t="s">
        <v>20</v>
      </c>
      <c r="B15" s="60"/>
      <c r="C15" s="5">
        <f>SUM(C8:C14)</f>
        <v>159004</v>
      </c>
      <c r="D15" s="5">
        <f>SUM(D8:D14)</f>
        <v>62589</v>
      </c>
      <c r="E15" s="5">
        <f>SUM(E8:E14)</f>
        <v>5476</v>
      </c>
      <c r="F15" s="5"/>
      <c r="G15" s="5">
        <f t="shared" ref="G15:L15" si="3">SUM(G8:G14)</f>
        <v>9250</v>
      </c>
      <c r="H15" s="5">
        <f t="shared" si="3"/>
        <v>15908</v>
      </c>
      <c r="I15" s="5">
        <f t="shared" si="3"/>
        <v>100578</v>
      </c>
      <c r="J15" s="5">
        <f t="shared" si="3"/>
        <v>201287</v>
      </c>
      <c r="K15" s="5">
        <f t="shared" si="3"/>
        <v>274308</v>
      </c>
      <c r="L15" s="5">
        <f t="shared" si="3"/>
        <v>279784</v>
      </c>
      <c r="M15" s="6">
        <f t="shared" si="2"/>
        <v>554092</v>
      </c>
    </row>
    <row r="16" spans="1:18" x14ac:dyDescent="0.25">
      <c r="A16" s="61" t="s">
        <v>9</v>
      </c>
      <c r="B16" s="37" t="s">
        <v>84</v>
      </c>
      <c r="C16" s="3">
        <v>5121</v>
      </c>
      <c r="D16" s="3">
        <v>1593</v>
      </c>
      <c r="E16" s="3">
        <v>16143</v>
      </c>
      <c r="F16" s="3">
        <v>101</v>
      </c>
      <c r="G16" s="3">
        <v>2368</v>
      </c>
      <c r="H16" s="3">
        <v>1391</v>
      </c>
      <c r="I16" s="3">
        <v>6487</v>
      </c>
      <c r="J16" s="3">
        <v>9284</v>
      </c>
      <c r="K16" s="3">
        <f>C16+E16+G16+I16</f>
        <v>30119</v>
      </c>
      <c r="L16" s="3">
        <f>D16+F16+H16+J16</f>
        <v>12369</v>
      </c>
      <c r="M16" s="6">
        <f t="shared" si="2"/>
        <v>42488</v>
      </c>
      <c r="N16" s="18"/>
      <c r="O16" s="18"/>
      <c r="P16" s="18"/>
      <c r="Q16" s="18"/>
      <c r="R16" s="18"/>
    </row>
    <row r="17" spans="1:18" x14ac:dyDescent="0.25">
      <c r="A17" s="61"/>
      <c r="B17" s="37" t="s">
        <v>85</v>
      </c>
      <c r="C17" s="3">
        <v>14</v>
      </c>
      <c r="D17" s="3">
        <v>78</v>
      </c>
      <c r="E17" s="3">
        <v>316</v>
      </c>
      <c r="F17" s="3">
        <v>303</v>
      </c>
      <c r="G17" s="3">
        <v>7</v>
      </c>
      <c r="H17" s="3">
        <v>16</v>
      </c>
      <c r="I17" s="3">
        <v>142</v>
      </c>
      <c r="J17" s="3">
        <v>3532</v>
      </c>
      <c r="K17" s="3">
        <f t="shared" ref="K17:K22" si="4">C17+E17+G17+I17</f>
        <v>479</v>
      </c>
      <c r="L17" s="3">
        <f t="shared" ref="L17:L22" si="5">D17+F17+H17+J17</f>
        <v>3929</v>
      </c>
      <c r="M17" s="6">
        <f t="shared" si="2"/>
        <v>4408</v>
      </c>
      <c r="N17" s="18"/>
      <c r="O17" s="18"/>
      <c r="P17" s="18"/>
      <c r="Q17" s="18"/>
      <c r="R17" s="18"/>
    </row>
    <row r="18" spans="1:18" x14ac:dyDescent="0.25">
      <c r="A18" s="61"/>
      <c r="B18" s="37" t="s">
        <v>86</v>
      </c>
      <c r="C18" s="3"/>
      <c r="D18" s="3"/>
      <c r="E18" s="3">
        <v>5</v>
      </c>
      <c r="F18" s="3"/>
      <c r="G18" s="3"/>
      <c r="H18" s="3"/>
      <c r="I18" s="3">
        <v>8</v>
      </c>
      <c r="J18" s="3">
        <v>33</v>
      </c>
      <c r="K18" s="3">
        <f t="shared" si="4"/>
        <v>13</v>
      </c>
      <c r="L18" s="3">
        <f t="shared" si="5"/>
        <v>33</v>
      </c>
      <c r="M18" s="6">
        <f t="shared" si="2"/>
        <v>46</v>
      </c>
      <c r="N18" s="18"/>
      <c r="O18" s="18"/>
      <c r="P18" s="18"/>
      <c r="Q18" s="18"/>
      <c r="R18" s="18"/>
    </row>
    <row r="19" spans="1:18" x14ac:dyDescent="0.25">
      <c r="A19" s="61"/>
      <c r="B19" s="37" t="s">
        <v>87</v>
      </c>
      <c r="C19" s="3">
        <v>9</v>
      </c>
      <c r="D19" s="3">
        <v>23</v>
      </c>
      <c r="E19" s="3">
        <v>4408</v>
      </c>
      <c r="F19" s="3">
        <v>66</v>
      </c>
      <c r="G19" s="3">
        <v>41</v>
      </c>
      <c r="H19" s="3"/>
      <c r="I19" s="3">
        <v>993</v>
      </c>
      <c r="J19" s="3">
        <v>822</v>
      </c>
      <c r="K19" s="3">
        <f t="shared" si="4"/>
        <v>5451</v>
      </c>
      <c r="L19" s="3">
        <f t="shared" si="5"/>
        <v>911</v>
      </c>
      <c r="M19" s="6">
        <f t="shared" si="2"/>
        <v>6362</v>
      </c>
      <c r="N19" s="18"/>
      <c r="O19" s="18"/>
      <c r="P19" s="18"/>
      <c r="Q19" s="18"/>
      <c r="R19" s="18"/>
    </row>
    <row r="20" spans="1:18" x14ac:dyDescent="0.25">
      <c r="A20" s="61"/>
      <c r="B20" s="37" t="s">
        <v>88</v>
      </c>
      <c r="C20" s="3">
        <v>30</v>
      </c>
      <c r="D20" s="3"/>
      <c r="E20" s="3">
        <v>89</v>
      </c>
      <c r="F20" s="3"/>
      <c r="G20" s="3"/>
      <c r="H20" s="3"/>
      <c r="I20" s="3">
        <v>17</v>
      </c>
      <c r="J20" s="3">
        <v>44</v>
      </c>
      <c r="K20" s="3">
        <f t="shared" si="4"/>
        <v>136</v>
      </c>
      <c r="L20" s="3">
        <f t="shared" si="5"/>
        <v>44</v>
      </c>
      <c r="M20" s="6">
        <f t="shared" si="2"/>
        <v>180</v>
      </c>
      <c r="N20" s="18"/>
      <c r="O20" s="18"/>
      <c r="P20" s="18"/>
      <c r="Q20" s="18"/>
      <c r="R20" s="18"/>
    </row>
    <row r="21" spans="1:18" x14ac:dyDescent="0.25">
      <c r="A21" s="61"/>
      <c r="B21" s="37" t="s">
        <v>89</v>
      </c>
      <c r="C21" s="3">
        <v>2</v>
      </c>
      <c r="D21" s="3">
        <v>346</v>
      </c>
      <c r="E21" s="3">
        <v>496</v>
      </c>
      <c r="F21" s="3">
        <v>306</v>
      </c>
      <c r="G21" s="3">
        <v>4</v>
      </c>
      <c r="H21" s="3">
        <v>2049</v>
      </c>
      <c r="I21" s="3">
        <v>508</v>
      </c>
      <c r="J21" s="3">
        <v>14078</v>
      </c>
      <c r="K21" s="3">
        <f t="shared" si="4"/>
        <v>1010</v>
      </c>
      <c r="L21" s="3">
        <f t="shared" si="5"/>
        <v>16779</v>
      </c>
      <c r="M21" s="6">
        <f t="shared" si="2"/>
        <v>17789</v>
      </c>
      <c r="N21" s="18"/>
      <c r="O21" s="18"/>
      <c r="P21" s="18"/>
      <c r="Q21" s="18"/>
      <c r="R21" s="18"/>
    </row>
    <row r="22" spans="1:18" x14ac:dyDescent="0.25">
      <c r="A22" s="61"/>
      <c r="B22" s="37" t="s">
        <v>90</v>
      </c>
      <c r="C22" s="3"/>
      <c r="D22" s="3">
        <v>2</v>
      </c>
      <c r="E22" s="3">
        <v>250</v>
      </c>
      <c r="F22" s="3">
        <v>44</v>
      </c>
      <c r="G22" s="3">
        <v>9</v>
      </c>
      <c r="H22" s="3"/>
      <c r="I22" s="3">
        <v>142</v>
      </c>
      <c r="J22" s="3">
        <v>489</v>
      </c>
      <c r="K22" s="3">
        <f t="shared" si="4"/>
        <v>401</v>
      </c>
      <c r="L22" s="3">
        <f t="shared" si="5"/>
        <v>535</v>
      </c>
      <c r="M22" s="6">
        <f t="shared" si="2"/>
        <v>936</v>
      </c>
      <c r="N22" s="18"/>
      <c r="O22" s="18"/>
      <c r="P22" s="18"/>
      <c r="Q22" s="18"/>
      <c r="R22" s="18"/>
    </row>
    <row r="23" spans="1:18" x14ac:dyDescent="0.25">
      <c r="A23" s="60" t="s">
        <v>21</v>
      </c>
      <c r="B23" s="60"/>
      <c r="C23" s="5">
        <f t="shared" ref="C23:L23" si="6">SUM(C16:C22)</f>
        <v>5176</v>
      </c>
      <c r="D23" s="5">
        <f t="shared" si="6"/>
        <v>2042</v>
      </c>
      <c r="E23" s="5">
        <f t="shared" si="6"/>
        <v>21707</v>
      </c>
      <c r="F23" s="5">
        <f t="shared" si="6"/>
        <v>820</v>
      </c>
      <c r="G23" s="5">
        <f t="shared" si="6"/>
        <v>2429</v>
      </c>
      <c r="H23" s="5">
        <f t="shared" si="6"/>
        <v>3456</v>
      </c>
      <c r="I23" s="5">
        <f t="shared" si="6"/>
        <v>8297</v>
      </c>
      <c r="J23" s="5">
        <f t="shared" si="6"/>
        <v>28282</v>
      </c>
      <c r="K23" s="6">
        <f t="shared" si="6"/>
        <v>37609</v>
      </c>
      <c r="L23" s="6">
        <f t="shared" si="6"/>
        <v>34600</v>
      </c>
      <c r="M23" s="6">
        <f t="shared" si="2"/>
        <v>72209</v>
      </c>
      <c r="N23" s="18"/>
      <c r="O23" s="18"/>
      <c r="P23" s="18"/>
      <c r="Q23" s="18"/>
    </row>
    <row r="24" spans="1:18" x14ac:dyDescent="0.25">
      <c r="A24" s="61" t="s">
        <v>10</v>
      </c>
      <c r="B24" s="37" t="s">
        <v>84</v>
      </c>
      <c r="C24" s="3">
        <v>5499</v>
      </c>
      <c r="D24" s="3">
        <v>1470</v>
      </c>
      <c r="E24" s="3">
        <v>133</v>
      </c>
      <c r="F24" s="3"/>
      <c r="G24" s="3">
        <v>8977</v>
      </c>
      <c r="H24" s="3">
        <v>4108</v>
      </c>
      <c r="I24" s="3">
        <v>12829</v>
      </c>
      <c r="J24" s="3">
        <v>10917</v>
      </c>
      <c r="K24" s="4">
        <f>C24+E24+G24+I24</f>
        <v>27438</v>
      </c>
      <c r="L24" s="4">
        <f>D24+F24+H24+J24</f>
        <v>16495</v>
      </c>
      <c r="M24" s="6">
        <f t="shared" si="2"/>
        <v>43933</v>
      </c>
    </row>
    <row r="25" spans="1:18" x14ac:dyDescent="0.25">
      <c r="A25" s="61"/>
      <c r="B25" s="37" t="s">
        <v>85</v>
      </c>
      <c r="C25" s="3">
        <v>195</v>
      </c>
      <c r="D25" s="3">
        <v>183</v>
      </c>
      <c r="E25" s="3">
        <v>7</v>
      </c>
      <c r="F25" s="3"/>
      <c r="G25" s="3">
        <v>181</v>
      </c>
      <c r="H25" s="3">
        <v>4293</v>
      </c>
      <c r="I25" s="3">
        <v>1174</v>
      </c>
      <c r="J25" s="3">
        <v>3179</v>
      </c>
      <c r="K25" s="4">
        <f>C25+E25+G25+I25</f>
        <v>1557</v>
      </c>
      <c r="L25" s="4">
        <f t="shared" ref="L25:L30" si="7">D25+F25+H25+J25</f>
        <v>7655</v>
      </c>
      <c r="M25" s="6">
        <f t="shared" si="2"/>
        <v>9212</v>
      </c>
    </row>
    <row r="26" spans="1:18" x14ac:dyDescent="0.25">
      <c r="A26" s="61"/>
      <c r="B26" s="37" t="s">
        <v>86</v>
      </c>
      <c r="C26" s="3">
        <v>18</v>
      </c>
      <c r="D26" s="3">
        <v>30</v>
      </c>
      <c r="E26" s="3"/>
      <c r="F26" s="3"/>
      <c r="G26" s="3">
        <v>273</v>
      </c>
      <c r="H26" s="3">
        <v>29</v>
      </c>
      <c r="I26" s="3">
        <v>3862</v>
      </c>
      <c r="J26" s="3">
        <v>192</v>
      </c>
      <c r="K26" s="4">
        <f>C26+E26+G26+I26</f>
        <v>4153</v>
      </c>
      <c r="L26" s="4">
        <f t="shared" si="7"/>
        <v>251</v>
      </c>
      <c r="M26" s="6">
        <f t="shared" si="2"/>
        <v>4404</v>
      </c>
      <c r="O26" s="18"/>
    </row>
    <row r="27" spans="1:18" x14ac:dyDescent="0.25">
      <c r="A27" s="61"/>
      <c r="B27" s="37" t="s">
        <v>87</v>
      </c>
      <c r="C27" s="3">
        <v>157</v>
      </c>
      <c r="D27" s="3">
        <v>196</v>
      </c>
      <c r="E27" s="3">
        <v>52</v>
      </c>
      <c r="F27" s="3"/>
      <c r="G27" s="3">
        <v>541</v>
      </c>
      <c r="H27" s="3">
        <v>103</v>
      </c>
      <c r="I27" s="3">
        <v>574</v>
      </c>
      <c r="J27" s="3">
        <v>402</v>
      </c>
      <c r="K27" s="4">
        <f t="shared" ref="K27:K30" si="8">C27+E27+G27+I27</f>
        <v>1324</v>
      </c>
      <c r="L27" s="4">
        <f t="shared" si="7"/>
        <v>701</v>
      </c>
      <c r="M27" s="6">
        <f t="shared" si="2"/>
        <v>2025</v>
      </c>
      <c r="O27" s="18"/>
    </row>
    <row r="28" spans="1:18" x14ac:dyDescent="0.25">
      <c r="A28" s="61"/>
      <c r="B28" s="37" t="s">
        <v>88</v>
      </c>
      <c r="C28" s="3">
        <v>27</v>
      </c>
      <c r="D28" s="3">
        <v>5</v>
      </c>
      <c r="E28" s="3"/>
      <c r="F28" s="3"/>
      <c r="G28" s="3">
        <v>68</v>
      </c>
      <c r="H28" s="3"/>
      <c r="I28" s="3">
        <v>877</v>
      </c>
      <c r="J28" s="3">
        <v>1114</v>
      </c>
      <c r="K28" s="4">
        <f t="shared" si="8"/>
        <v>972</v>
      </c>
      <c r="L28" s="4">
        <f t="shared" si="7"/>
        <v>1119</v>
      </c>
      <c r="M28" s="6">
        <f t="shared" si="2"/>
        <v>2091</v>
      </c>
      <c r="O28" s="18"/>
    </row>
    <row r="29" spans="1:18" x14ac:dyDescent="0.25">
      <c r="A29" s="61"/>
      <c r="B29" s="37" t="s">
        <v>89</v>
      </c>
      <c r="C29" s="3">
        <v>42</v>
      </c>
      <c r="D29" s="3">
        <v>1464</v>
      </c>
      <c r="E29" s="3">
        <v>2</v>
      </c>
      <c r="F29" s="3"/>
      <c r="G29" s="3">
        <v>260</v>
      </c>
      <c r="H29" s="3">
        <v>4043</v>
      </c>
      <c r="I29" s="3">
        <v>2880</v>
      </c>
      <c r="J29" s="3">
        <v>19743</v>
      </c>
      <c r="K29" s="4">
        <f t="shared" si="8"/>
        <v>3184</v>
      </c>
      <c r="L29" s="4">
        <f t="shared" si="7"/>
        <v>25250</v>
      </c>
      <c r="M29" s="6">
        <f t="shared" si="2"/>
        <v>28434</v>
      </c>
      <c r="O29" s="18"/>
    </row>
    <row r="30" spans="1:18" x14ac:dyDescent="0.25">
      <c r="A30" s="61"/>
      <c r="B30" s="37" t="s">
        <v>90</v>
      </c>
      <c r="C30" s="3">
        <v>11</v>
      </c>
      <c r="D30" s="3">
        <v>64</v>
      </c>
      <c r="E30" s="3">
        <v>6</v>
      </c>
      <c r="F30" s="3"/>
      <c r="G30" s="3">
        <v>57</v>
      </c>
      <c r="H30" s="3">
        <v>61</v>
      </c>
      <c r="I30" s="3">
        <v>238</v>
      </c>
      <c r="J30" s="3">
        <v>152</v>
      </c>
      <c r="K30" s="4">
        <f t="shared" si="8"/>
        <v>312</v>
      </c>
      <c r="L30" s="4">
        <f t="shared" si="7"/>
        <v>277</v>
      </c>
      <c r="M30" s="6">
        <f t="shared" si="2"/>
        <v>589</v>
      </c>
      <c r="O30" s="18"/>
    </row>
    <row r="31" spans="1:18" x14ac:dyDescent="0.25">
      <c r="A31" s="60" t="s">
        <v>22</v>
      </c>
      <c r="B31" s="60"/>
      <c r="C31" s="5">
        <f>SUM(C24:C30)</f>
        <v>5949</v>
      </c>
      <c r="D31" s="5">
        <f>SUM(D24:D30)</f>
        <v>3412</v>
      </c>
      <c r="E31" s="5">
        <f>SUM(E24:E30)</f>
        <v>200</v>
      </c>
      <c r="F31" s="5">
        <v>0</v>
      </c>
      <c r="G31" s="5">
        <f t="shared" ref="G31:L31" si="9">SUM(G24:G30)</f>
        <v>10357</v>
      </c>
      <c r="H31" s="5">
        <f t="shared" si="9"/>
        <v>12637</v>
      </c>
      <c r="I31" s="5">
        <f t="shared" si="9"/>
        <v>22434</v>
      </c>
      <c r="J31" s="5">
        <f t="shared" si="9"/>
        <v>35699</v>
      </c>
      <c r="K31" s="5">
        <f t="shared" si="9"/>
        <v>38940</v>
      </c>
      <c r="L31" s="5">
        <f t="shared" si="9"/>
        <v>51748</v>
      </c>
      <c r="M31" s="6">
        <f t="shared" si="2"/>
        <v>90688</v>
      </c>
    </row>
    <row r="32" spans="1:18" x14ac:dyDescent="0.25">
      <c r="A32" s="61" t="s">
        <v>23</v>
      </c>
      <c r="B32" s="37" t="s">
        <v>84</v>
      </c>
      <c r="C32" s="3">
        <f>C24+C16+C8</f>
        <v>147603</v>
      </c>
      <c r="D32" s="3">
        <f t="shared" ref="D32:I32" si="10">D8+D16+D24</f>
        <v>20334</v>
      </c>
      <c r="E32" s="3">
        <f t="shared" si="10"/>
        <v>21751</v>
      </c>
      <c r="F32" s="3">
        <f t="shared" si="10"/>
        <v>101</v>
      </c>
      <c r="G32" s="3">
        <f t="shared" si="10"/>
        <v>20445</v>
      </c>
      <c r="H32" s="3">
        <f t="shared" si="10"/>
        <v>10988</v>
      </c>
      <c r="I32" s="3">
        <f t="shared" si="10"/>
        <v>95725</v>
      </c>
      <c r="J32" s="3">
        <f t="shared" ref="J32:L32" si="11">J8+J16+J24</f>
        <v>111360</v>
      </c>
      <c r="K32" s="3">
        <f t="shared" si="11"/>
        <v>285524</v>
      </c>
      <c r="L32" s="3">
        <f t="shared" si="11"/>
        <v>142783</v>
      </c>
      <c r="M32" s="6">
        <f t="shared" si="2"/>
        <v>428307</v>
      </c>
      <c r="O32" s="18"/>
    </row>
    <row r="33" spans="1:17" x14ac:dyDescent="0.25">
      <c r="A33" s="61"/>
      <c r="B33" s="37" t="s">
        <v>85</v>
      </c>
      <c r="C33" s="3">
        <f t="shared" ref="C33:C38" si="12">C25+C17+C9</f>
        <v>1869</v>
      </c>
      <c r="D33" s="3">
        <f t="shared" ref="D33:G38" si="13">D9+D17+D25</f>
        <v>13641</v>
      </c>
      <c r="E33" s="3">
        <f t="shared" si="13"/>
        <v>323</v>
      </c>
      <c r="F33" s="3">
        <f t="shared" si="13"/>
        <v>303</v>
      </c>
      <c r="G33" s="3">
        <f t="shared" si="13"/>
        <v>195</v>
      </c>
      <c r="H33" s="3">
        <f t="shared" ref="H33:H38" si="14">H9+H17+H25</f>
        <v>7778</v>
      </c>
      <c r="I33" s="3">
        <f t="shared" ref="I33:L38" si="15">I9+I17+I25</f>
        <v>5343</v>
      </c>
      <c r="J33" s="3">
        <f t="shared" si="15"/>
        <v>21881</v>
      </c>
      <c r="K33" s="3">
        <f t="shared" si="15"/>
        <v>7730</v>
      </c>
      <c r="L33" s="3">
        <f t="shared" si="15"/>
        <v>43603</v>
      </c>
      <c r="M33" s="6">
        <f t="shared" si="2"/>
        <v>51333</v>
      </c>
      <c r="O33" s="18"/>
    </row>
    <row r="34" spans="1:17" x14ac:dyDescent="0.25">
      <c r="A34" s="61"/>
      <c r="B34" s="37" t="s">
        <v>86</v>
      </c>
      <c r="C34" s="3">
        <f t="shared" si="12"/>
        <v>604</v>
      </c>
      <c r="D34" s="3">
        <f t="shared" si="13"/>
        <v>121</v>
      </c>
      <c r="E34" s="3">
        <f t="shared" si="13"/>
        <v>5</v>
      </c>
      <c r="F34" s="3">
        <f t="shared" si="13"/>
        <v>0</v>
      </c>
      <c r="G34" s="3">
        <f t="shared" si="13"/>
        <v>276</v>
      </c>
      <c r="H34" s="3">
        <f t="shared" si="14"/>
        <v>45</v>
      </c>
      <c r="I34" s="3">
        <f t="shared" si="15"/>
        <v>3902</v>
      </c>
      <c r="J34" s="3">
        <f t="shared" si="15"/>
        <v>1099</v>
      </c>
      <c r="K34" s="3">
        <f t="shared" si="15"/>
        <v>4787</v>
      </c>
      <c r="L34" s="3">
        <f t="shared" si="15"/>
        <v>1265</v>
      </c>
      <c r="M34" s="6">
        <f t="shared" si="2"/>
        <v>6052</v>
      </c>
    </row>
    <row r="35" spans="1:17" x14ac:dyDescent="0.25">
      <c r="A35" s="61"/>
      <c r="B35" s="37" t="s">
        <v>87</v>
      </c>
      <c r="C35" s="3">
        <f t="shared" si="12"/>
        <v>17772</v>
      </c>
      <c r="D35" s="3">
        <f t="shared" si="13"/>
        <v>609</v>
      </c>
      <c r="E35" s="3">
        <f t="shared" si="13"/>
        <v>4460</v>
      </c>
      <c r="F35" s="3">
        <f t="shared" si="13"/>
        <v>66</v>
      </c>
      <c r="G35" s="3">
        <f t="shared" si="13"/>
        <v>710</v>
      </c>
      <c r="H35" s="3">
        <f t="shared" si="14"/>
        <v>155</v>
      </c>
      <c r="I35" s="3">
        <f t="shared" si="15"/>
        <v>1814</v>
      </c>
      <c r="J35" s="3">
        <f t="shared" si="15"/>
        <v>3696</v>
      </c>
      <c r="K35" s="3">
        <f t="shared" si="15"/>
        <v>24756</v>
      </c>
      <c r="L35" s="3">
        <f t="shared" si="15"/>
        <v>4526</v>
      </c>
      <c r="M35" s="6">
        <f t="shared" si="2"/>
        <v>29282</v>
      </c>
    </row>
    <row r="36" spans="1:17" x14ac:dyDescent="0.25">
      <c r="A36" s="61"/>
      <c r="B36" s="37" t="s">
        <v>88</v>
      </c>
      <c r="C36" s="3">
        <f t="shared" si="12"/>
        <v>564</v>
      </c>
      <c r="D36" s="3">
        <f t="shared" si="13"/>
        <v>28</v>
      </c>
      <c r="E36" s="3">
        <f t="shared" si="13"/>
        <v>89</v>
      </c>
      <c r="F36" s="3">
        <f>F12+F20+F28</f>
        <v>0</v>
      </c>
      <c r="G36" s="3">
        <f t="shared" si="13"/>
        <v>70</v>
      </c>
      <c r="H36" s="3">
        <f t="shared" si="14"/>
        <v>0</v>
      </c>
      <c r="I36" s="3">
        <f t="shared" si="15"/>
        <v>1884</v>
      </c>
      <c r="J36" s="3">
        <f t="shared" si="15"/>
        <v>3166</v>
      </c>
      <c r="K36" s="3">
        <f t="shared" si="15"/>
        <v>2607</v>
      </c>
      <c r="L36" s="3">
        <f t="shared" si="15"/>
        <v>3194</v>
      </c>
      <c r="M36" s="6">
        <f t="shared" si="2"/>
        <v>5801</v>
      </c>
    </row>
    <row r="37" spans="1:17" x14ac:dyDescent="0.25">
      <c r="A37" s="61"/>
      <c r="B37" s="37" t="s">
        <v>89</v>
      </c>
      <c r="C37" s="3">
        <f t="shared" si="12"/>
        <v>1246</v>
      </c>
      <c r="D37" s="3">
        <f t="shared" si="13"/>
        <v>33021</v>
      </c>
      <c r="E37" s="3">
        <f t="shared" si="13"/>
        <v>498</v>
      </c>
      <c r="F37" s="3">
        <f t="shared" si="13"/>
        <v>306</v>
      </c>
      <c r="G37" s="3">
        <f t="shared" si="13"/>
        <v>268</v>
      </c>
      <c r="H37" s="3">
        <f t="shared" si="14"/>
        <v>12901</v>
      </c>
      <c r="I37" s="3">
        <f t="shared" si="15"/>
        <v>22125</v>
      </c>
      <c r="J37" s="3">
        <f t="shared" si="15"/>
        <v>123120</v>
      </c>
      <c r="K37" s="3">
        <f t="shared" si="15"/>
        <v>24137</v>
      </c>
      <c r="L37" s="3">
        <f t="shared" si="15"/>
        <v>169348</v>
      </c>
      <c r="M37" s="6">
        <f t="shared" si="2"/>
        <v>193485</v>
      </c>
    </row>
    <row r="38" spans="1:17" x14ac:dyDescent="0.25">
      <c r="A38" s="61"/>
      <c r="B38" s="37" t="s">
        <v>90</v>
      </c>
      <c r="C38" s="3">
        <f t="shared" si="12"/>
        <v>471</v>
      </c>
      <c r="D38" s="3">
        <f t="shared" si="13"/>
        <v>289</v>
      </c>
      <c r="E38" s="3">
        <f t="shared" si="13"/>
        <v>257</v>
      </c>
      <c r="F38" s="3">
        <f t="shared" si="13"/>
        <v>44</v>
      </c>
      <c r="G38" s="3">
        <f t="shared" si="13"/>
        <v>72</v>
      </c>
      <c r="H38" s="3">
        <f t="shared" si="14"/>
        <v>134</v>
      </c>
      <c r="I38" s="3">
        <f t="shared" si="15"/>
        <v>516</v>
      </c>
      <c r="J38" s="3">
        <f t="shared" si="15"/>
        <v>946</v>
      </c>
      <c r="K38" s="3">
        <f t="shared" si="15"/>
        <v>1316</v>
      </c>
      <c r="L38" s="3">
        <f t="shared" si="15"/>
        <v>1413</v>
      </c>
      <c r="M38" s="6">
        <f t="shared" si="2"/>
        <v>2729</v>
      </c>
    </row>
    <row r="39" spans="1:17" x14ac:dyDescent="0.25">
      <c r="A39" s="60" t="s">
        <v>24</v>
      </c>
      <c r="B39" s="60"/>
      <c r="C39" s="5">
        <f t="shared" ref="C39:H39" si="16">SUM(C32:C38)</f>
        <v>170129</v>
      </c>
      <c r="D39" s="5">
        <f t="shared" si="16"/>
        <v>68043</v>
      </c>
      <c r="E39" s="5">
        <f t="shared" si="16"/>
        <v>27383</v>
      </c>
      <c r="F39" s="5">
        <f t="shared" si="16"/>
        <v>820</v>
      </c>
      <c r="G39" s="5">
        <f t="shared" si="16"/>
        <v>22036</v>
      </c>
      <c r="H39" s="5">
        <f t="shared" si="16"/>
        <v>32001</v>
      </c>
      <c r="I39" s="5">
        <f t="shared" ref="I39:L39" si="17">SUM(I32:I38)</f>
        <v>131309</v>
      </c>
      <c r="J39" s="5">
        <f t="shared" si="17"/>
        <v>265268</v>
      </c>
      <c r="K39" s="5">
        <f t="shared" si="17"/>
        <v>350857</v>
      </c>
      <c r="L39" s="5">
        <f t="shared" si="17"/>
        <v>366132</v>
      </c>
      <c r="M39" s="6">
        <f t="shared" si="2"/>
        <v>716989</v>
      </c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5" spans="1:1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7" x14ac:dyDescent="0.25">
      <c r="A47" s="8"/>
      <c r="B47" s="7"/>
      <c r="C47" s="7"/>
      <c r="D47" s="7"/>
      <c r="E47" s="7"/>
      <c r="F47" s="7"/>
      <c r="G47" s="7"/>
      <c r="H47" s="7"/>
      <c r="I47" s="7"/>
      <c r="J47" s="7"/>
    </row>
    <row r="48" spans="1:17" x14ac:dyDescent="0.25">
      <c r="A48" s="9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5">
      <c r="A49" s="9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9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9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9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9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25">
      <c r="A54" s="9"/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25">
      <c r="A55" s="8"/>
      <c r="B55" s="7"/>
      <c r="C55" s="7"/>
      <c r="D55" s="7"/>
      <c r="E55" s="7"/>
      <c r="F55" s="7"/>
      <c r="G55" s="7"/>
      <c r="H55" s="7"/>
      <c r="I55" s="7"/>
      <c r="J55" s="7"/>
    </row>
    <row r="56" spans="1:10" x14ac:dyDescent="0.25">
      <c r="A56" s="9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25">
      <c r="A57" s="9"/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5">
      <c r="A58" s="9"/>
      <c r="B58" s="7"/>
      <c r="C58" s="7"/>
      <c r="D58" s="7"/>
      <c r="E58" s="7"/>
      <c r="F58" s="7"/>
      <c r="G58" s="7"/>
      <c r="H58" s="7"/>
      <c r="I58" s="7"/>
      <c r="J58" s="7"/>
    </row>
    <row r="59" spans="1:10" x14ac:dyDescent="0.25">
      <c r="A59" s="9"/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25">
      <c r="A60" s="9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25">
      <c r="A61" s="9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25">
      <c r="A62" s="9"/>
      <c r="B62" s="7"/>
      <c r="C62" s="7"/>
      <c r="D62" s="7"/>
      <c r="E62" s="7"/>
      <c r="F62" s="7"/>
      <c r="G62" s="7"/>
      <c r="H62" s="7"/>
      <c r="I62" s="7"/>
      <c r="J62" s="7"/>
    </row>
    <row r="63" spans="1:10" x14ac:dyDescent="0.25">
      <c r="A63" s="8"/>
      <c r="B63" s="7"/>
      <c r="C63" s="7"/>
      <c r="D63" s="7"/>
      <c r="E63" s="7"/>
      <c r="F63" s="7"/>
      <c r="G63" s="7"/>
      <c r="H63" s="7"/>
      <c r="I63" s="7"/>
      <c r="J63" s="7"/>
    </row>
    <row r="64" spans="1:10" x14ac:dyDescent="0.25">
      <c r="A64" s="9"/>
      <c r="B64" s="7"/>
      <c r="C64" s="7"/>
      <c r="D64" s="7"/>
      <c r="E64" s="7"/>
      <c r="F64" s="7"/>
      <c r="G64" s="7"/>
      <c r="H64" s="7"/>
      <c r="I64" s="7"/>
      <c r="J64" s="7"/>
    </row>
    <row r="65" spans="1:10" x14ac:dyDescent="0.25">
      <c r="A65" s="9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5">
      <c r="A66" s="9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25">
      <c r="A67" s="9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25">
      <c r="A68" s="9"/>
      <c r="B68" s="7"/>
      <c r="C68" s="7"/>
      <c r="D68" s="7"/>
      <c r="E68" s="7"/>
      <c r="F68" s="7"/>
      <c r="G68" s="7"/>
      <c r="H68" s="7"/>
      <c r="I68" s="7"/>
      <c r="J68" s="7"/>
    </row>
    <row r="69" spans="1:10" x14ac:dyDescent="0.25">
      <c r="A69" s="9"/>
      <c r="B69" s="7"/>
      <c r="C69" s="7"/>
      <c r="D69" s="7"/>
      <c r="E69" s="7"/>
      <c r="F69" s="7"/>
      <c r="G69" s="7"/>
      <c r="H69" s="7"/>
      <c r="I69" s="7"/>
      <c r="J69" s="7"/>
    </row>
    <row r="70" spans="1:10" x14ac:dyDescent="0.25">
      <c r="A70" s="9"/>
      <c r="B70" s="7"/>
      <c r="C70" s="7"/>
      <c r="D70" s="7"/>
      <c r="E70" s="7"/>
      <c r="F70" s="7"/>
      <c r="G70" s="7"/>
      <c r="H70" s="7"/>
      <c r="I70" s="7"/>
      <c r="J70" s="7"/>
    </row>
    <row r="71" spans="1:10" x14ac:dyDescent="0.25">
      <c r="A71" s="8"/>
      <c r="B71" s="7"/>
      <c r="C71" s="7"/>
      <c r="D71" s="7"/>
      <c r="E71" s="7"/>
      <c r="F71" s="7"/>
      <c r="G71" s="7"/>
      <c r="H71" s="7"/>
      <c r="I71" s="7"/>
      <c r="J71" s="7"/>
    </row>
  </sheetData>
  <mergeCells count="21">
    <mergeCell ref="A2:B3"/>
    <mergeCell ref="C2:M2"/>
    <mergeCell ref="C3:M3"/>
    <mergeCell ref="A4:B5"/>
    <mergeCell ref="C4:M4"/>
    <mergeCell ref="C5:H5"/>
    <mergeCell ref="I5:J6"/>
    <mergeCell ref="K5:M6"/>
    <mergeCell ref="A6:A7"/>
    <mergeCell ref="B6:B7"/>
    <mergeCell ref="C6:D6"/>
    <mergeCell ref="E6:F6"/>
    <mergeCell ref="G6:H6"/>
    <mergeCell ref="A31:B31"/>
    <mergeCell ref="A32:A38"/>
    <mergeCell ref="A39:B39"/>
    <mergeCell ref="A8:A14"/>
    <mergeCell ref="A15:B15"/>
    <mergeCell ref="A16:A22"/>
    <mergeCell ref="A23:B23"/>
    <mergeCell ref="A24:A3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6"/>
  <sheetViews>
    <sheetView zoomScale="94" zoomScaleNormal="94" workbookViewId="0"/>
  </sheetViews>
  <sheetFormatPr baseColWidth="10" defaultRowHeight="15" x14ac:dyDescent="0.25"/>
  <cols>
    <col min="1" max="1" width="28" customWidth="1"/>
    <col min="2" max="3" width="12.5703125" bestFit="1" customWidth="1"/>
    <col min="4" max="4" width="13.140625" bestFit="1" customWidth="1"/>
    <col min="5" max="6" width="10.85546875" customWidth="1"/>
    <col min="7" max="9" width="12.7109375" bestFit="1" customWidth="1"/>
    <col min="10" max="10" width="15.85546875" bestFit="1" customWidth="1"/>
    <col min="11" max="11" width="12.7109375" bestFit="1" customWidth="1"/>
  </cols>
  <sheetData>
    <row r="2" spans="1:19" ht="15.75" x14ac:dyDescent="0.25">
      <c r="A2" s="82" t="s">
        <v>110</v>
      </c>
      <c r="B2" s="84" t="s">
        <v>74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ht="15.75" x14ac:dyDescent="0.25">
      <c r="A3" s="83"/>
      <c r="B3" s="85" t="s">
        <v>75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9" ht="18" x14ac:dyDescent="0.25">
      <c r="A4" s="80" t="s">
        <v>26</v>
      </c>
      <c r="B4" s="87" t="s">
        <v>8</v>
      </c>
      <c r="C4" s="88"/>
      <c r="D4" s="89"/>
      <c r="E4" s="87" t="s">
        <v>9</v>
      </c>
      <c r="F4" s="88"/>
      <c r="G4" s="89"/>
      <c r="H4" s="87" t="s">
        <v>10</v>
      </c>
      <c r="I4" s="88"/>
      <c r="J4" s="89"/>
      <c r="K4" s="87" t="s">
        <v>27</v>
      </c>
      <c r="L4" s="88"/>
      <c r="M4" s="89"/>
    </row>
    <row r="5" spans="1:19" x14ac:dyDescent="0.25">
      <c r="A5" s="86"/>
      <c r="B5" s="90" t="s">
        <v>28</v>
      </c>
      <c r="C5" s="91"/>
      <c r="D5" s="80" t="s">
        <v>13</v>
      </c>
      <c r="E5" s="90" t="s">
        <v>28</v>
      </c>
      <c r="F5" s="91"/>
      <c r="G5" s="80" t="s">
        <v>13</v>
      </c>
      <c r="H5" s="90" t="s">
        <v>28</v>
      </c>
      <c r="I5" s="91"/>
      <c r="J5" s="80" t="s">
        <v>13</v>
      </c>
      <c r="K5" s="90" t="s">
        <v>28</v>
      </c>
      <c r="L5" s="91"/>
      <c r="M5" s="80" t="s">
        <v>13</v>
      </c>
    </row>
    <row r="6" spans="1:19" x14ac:dyDescent="0.25">
      <c r="A6" s="81"/>
      <c r="B6" s="40" t="s">
        <v>11</v>
      </c>
      <c r="C6" s="40" t="s">
        <v>29</v>
      </c>
      <c r="D6" s="81"/>
      <c r="E6" s="40" t="s">
        <v>11</v>
      </c>
      <c r="F6" s="40" t="s">
        <v>29</v>
      </c>
      <c r="G6" s="81"/>
      <c r="H6" s="40" t="s">
        <v>11</v>
      </c>
      <c r="I6" s="40" t="s">
        <v>12</v>
      </c>
      <c r="J6" s="81"/>
      <c r="K6" s="40" t="s">
        <v>11</v>
      </c>
      <c r="L6" s="40" t="s">
        <v>12</v>
      </c>
      <c r="M6" s="81"/>
    </row>
    <row r="7" spans="1:19" x14ac:dyDescent="0.25">
      <c r="A7" s="41" t="s">
        <v>30</v>
      </c>
      <c r="B7" s="4">
        <v>159004</v>
      </c>
      <c r="C7" s="4">
        <v>62589</v>
      </c>
      <c r="D7" s="6">
        <f>B7+C7</f>
        <v>221593</v>
      </c>
      <c r="E7" s="4">
        <v>5176</v>
      </c>
      <c r="F7" s="4">
        <v>2042</v>
      </c>
      <c r="G7" s="6">
        <f>E7+F7</f>
        <v>7218</v>
      </c>
      <c r="H7" s="4">
        <v>5949</v>
      </c>
      <c r="I7" s="4">
        <v>3412</v>
      </c>
      <c r="J7" s="6">
        <f>H7+I7</f>
        <v>9361</v>
      </c>
      <c r="K7" s="4">
        <f>B7+E7+H7</f>
        <v>170129</v>
      </c>
      <c r="L7" s="4">
        <f>C7+F7+I7</f>
        <v>68043</v>
      </c>
      <c r="M7" s="6">
        <f>K7+L7</f>
        <v>238172</v>
      </c>
    </row>
    <row r="8" spans="1:19" x14ac:dyDescent="0.25">
      <c r="A8" s="41" t="s">
        <v>31</v>
      </c>
      <c r="B8" s="4">
        <v>5476</v>
      </c>
      <c r="C8" s="4"/>
      <c r="D8" s="6">
        <f t="shared" ref="D8:D50" si="0">B8+C8</f>
        <v>5476</v>
      </c>
      <c r="E8" s="4">
        <v>21707</v>
      </c>
      <c r="F8" s="4">
        <v>820</v>
      </c>
      <c r="G8" s="6">
        <f t="shared" ref="G8:G50" si="1">E8+F8</f>
        <v>22527</v>
      </c>
      <c r="H8" s="4">
        <v>200</v>
      </c>
      <c r="I8" s="4"/>
      <c r="J8" s="6">
        <f t="shared" ref="J8:J49" si="2">H8+I8</f>
        <v>200</v>
      </c>
      <c r="K8" s="4">
        <f t="shared" ref="K8:K9" si="3">B8+E8+H8</f>
        <v>27383</v>
      </c>
      <c r="L8" s="4">
        <f t="shared" ref="L8:L9" si="4">C8+F8+I8</f>
        <v>820</v>
      </c>
      <c r="M8" s="6">
        <f t="shared" ref="M8:M50" si="5">K8+L8</f>
        <v>28203</v>
      </c>
    </row>
    <row r="9" spans="1:19" x14ac:dyDescent="0.25">
      <c r="A9" s="41" t="s">
        <v>32</v>
      </c>
      <c r="B9" s="4">
        <v>9250</v>
      </c>
      <c r="C9" s="4">
        <v>15908</v>
      </c>
      <c r="D9" s="6">
        <f t="shared" si="0"/>
        <v>25158</v>
      </c>
      <c r="E9" s="4">
        <v>2429</v>
      </c>
      <c r="F9" s="4">
        <v>3456</v>
      </c>
      <c r="G9" s="6">
        <f t="shared" si="1"/>
        <v>5885</v>
      </c>
      <c r="H9" s="4">
        <v>10357</v>
      </c>
      <c r="I9" s="4">
        <v>12637</v>
      </c>
      <c r="J9" s="6">
        <f t="shared" si="2"/>
        <v>22994</v>
      </c>
      <c r="K9" s="4">
        <f t="shared" si="3"/>
        <v>22036</v>
      </c>
      <c r="L9" s="4">
        <f t="shared" si="4"/>
        <v>32001</v>
      </c>
      <c r="M9" s="6">
        <f t="shared" si="5"/>
        <v>54037</v>
      </c>
    </row>
    <row r="10" spans="1:19" x14ac:dyDescent="0.25">
      <c r="A10" s="42" t="s">
        <v>33</v>
      </c>
      <c r="B10" s="6">
        <f>SUM(B7:B9)</f>
        <v>173730</v>
      </c>
      <c r="C10" s="6">
        <f>SUM(C7:C9)</f>
        <v>78497</v>
      </c>
      <c r="D10" s="6">
        <f t="shared" si="0"/>
        <v>252227</v>
      </c>
      <c r="E10" s="6">
        <f>SUM(E7:E9)</f>
        <v>29312</v>
      </c>
      <c r="F10" s="6">
        <f>SUM(F7:F9)</f>
        <v>6318</v>
      </c>
      <c r="G10" s="6">
        <f t="shared" si="1"/>
        <v>35630</v>
      </c>
      <c r="H10" s="6">
        <f>SUM(H7:H9)</f>
        <v>16506</v>
      </c>
      <c r="I10" s="6">
        <f>SUM(I7:I9)</f>
        <v>16049</v>
      </c>
      <c r="J10" s="6">
        <f t="shared" si="2"/>
        <v>32555</v>
      </c>
      <c r="K10" s="6">
        <f>SUM(K7:K9)</f>
        <v>219548</v>
      </c>
      <c r="L10" s="6">
        <f>SUM(L7:L9)</f>
        <v>100864</v>
      </c>
      <c r="M10" s="6">
        <f t="shared" si="5"/>
        <v>320412</v>
      </c>
      <c r="N10" s="18"/>
      <c r="O10" s="18"/>
      <c r="P10" s="18"/>
      <c r="Q10" s="18"/>
      <c r="R10" s="18"/>
      <c r="S10" s="18"/>
    </row>
    <row r="11" spans="1:19" x14ac:dyDescent="0.25">
      <c r="A11" s="43" t="s">
        <v>34</v>
      </c>
      <c r="B11" s="1">
        <v>4</v>
      </c>
      <c r="C11" s="1"/>
      <c r="D11" s="6">
        <f t="shared" si="0"/>
        <v>4</v>
      </c>
      <c r="E11" s="1">
        <v>3</v>
      </c>
      <c r="F11" s="1"/>
      <c r="G11" s="6">
        <f t="shared" si="1"/>
        <v>3</v>
      </c>
      <c r="H11" s="1">
        <v>19</v>
      </c>
      <c r="I11" s="1"/>
      <c r="J11" s="6">
        <f t="shared" si="2"/>
        <v>19</v>
      </c>
      <c r="K11" s="1">
        <f>B11+E11+H11</f>
        <v>26</v>
      </c>
      <c r="L11" s="1">
        <f>C11+F11+I11</f>
        <v>0</v>
      </c>
      <c r="M11" s="6">
        <f t="shared" si="5"/>
        <v>26</v>
      </c>
    </row>
    <row r="12" spans="1:19" x14ac:dyDescent="0.25">
      <c r="A12" s="43" t="s">
        <v>35</v>
      </c>
      <c r="B12" s="1"/>
      <c r="C12" s="1"/>
      <c r="D12" s="6">
        <f t="shared" si="0"/>
        <v>0</v>
      </c>
      <c r="E12" s="1"/>
      <c r="F12" s="1"/>
      <c r="G12" s="6">
        <f t="shared" si="1"/>
        <v>0</v>
      </c>
      <c r="H12" s="1">
        <v>987</v>
      </c>
      <c r="I12" s="1"/>
      <c r="J12" s="6">
        <f t="shared" si="2"/>
        <v>987</v>
      </c>
      <c r="K12" s="1">
        <f t="shared" ref="K12:K21" si="6">B12+E12+H12</f>
        <v>987</v>
      </c>
      <c r="L12" s="1">
        <f t="shared" ref="L12:L21" si="7">C12+F12+I12</f>
        <v>0</v>
      </c>
      <c r="M12" s="6">
        <f t="shared" si="5"/>
        <v>987</v>
      </c>
    </row>
    <row r="13" spans="1:19" x14ac:dyDescent="0.25">
      <c r="A13" s="43" t="s">
        <v>76</v>
      </c>
      <c r="B13" s="1"/>
      <c r="C13" s="1"/>
      <c r="D13" s="6">
        <f t="shared" si="0"/>
        <v>0</v>
      </c>
      <c r="E13" s="1"/>
      <c r="F13" s="1"/>
      <c r="G13" s="6">
        <f t="shared" si="1"/>
        <v>0</v>
      </c>
      <c r="H13" s="1">
        <v>13</v>
      </c>
      <c r="I13" s="1"/>
      <c r="J13" s="6">
        <f t="shared" si="2"/>
        <v>13</v>
      </c>
      <c r="K13" s="1">
        <f t="shared" si="6"/>
        <v>13</v>
      </c>
      <c r="L13" s="1">
        <f t="shared" si="7"/>
        <v>0</v>
      </c>
      <c r="M13" s="6">
        <f t="shared" si="5"/>
        <v>13</v>
      </c>
    </row>
    <row r="14" spans="1:19" x14ac:dyDescent="0.25">
      <c r="A14" s="43" t="s">
        <v>77</v>
      </c>
      <c r="B14" s="1">
        <v>2263</v>
      </c>
      <c r="C14" s="1"/>
      <c r="D14" s="6">
        <f t="shared" si="0"/>
        <v>2263</v>
      </c>
      <c r="E14" s="1"/>
      <c r="F14" s="1"/>
      <c r="G14" s="6">
        <f t="shared" si="1"/>
        <v>0</v>
      </c>
      <c r="H14" s="1">
        <v>518</v>
      </c>
      <c r="I14" s="1"/>
      <c r="J14" s="6">
        <f t="shared" si="2"/>
        <v>518</v>
      </c>
      <c r="K14" s="1">
        <f t="shared" si="6"/>
        <v>2781</v>
      </c>
      <c r="L14" s="1">
        <f t="shared" si="7"/>
        <v>0</v>
      </c>
      <c r="M14" s="6">
        <f t="shared" si="5"/>
        <v>2781</v>
      </c>
    </row>
    <row r="15" spans="1:19" x14ac:dyDescent="0.25">
      <c r="A15" s="43" t="s">
        <v>72</v>
      </c>
      <c r="B15" s="1">
        <v>14</v>
      </c>
      <c r="C15" s="1">
        <v>107</v>
      </c>
      <c r="D15" s="6">
        <f t="shared" si="0"/>
        <v>121</v>
      </c>
      <c r="E15" s="1"/>
      <c r="F15" s="1"/>
      <c r="G15" s="6">
        <f t="shared" si="1"/>
        <v>0</v>
      </c>
      <c r="H15" s="1">
        <v>211</v>
      </c>
      <c r="I15" s="1">
        <v>41</v>
      </c>
      <c r="J15" s="6">
        <f t="shared" si="2"/>
        <v>252</v>
      </c>
      <c r="K15" s="1">
        <f t="shared" si="6"/>
        <v>225</v>
      </c>
      <c r="L15" s="1">
        <f t="shared" si="7"/>
        <v>148</v>
      </c>
      <c r="M15" s="6">
        <f t="shared" si="5"/>
        <v>373</v>
      </c>
    </row>
    <row r="16" spans="1:19" x14ac:dyDescent="0.25">
      <c r="A16" s="43" t="s">
        <v>36</v>
      </c>
      <c r="B16" s="1">
        <v>12151</v>
      </c>
      <c r="C16" s="1">
        <v>530</v>
      </c>
      <c r="D16" s="6">
        <f t="shared" si="0"/>
        <v>12681</v>
      </c>
      <c r="E16" s="1">
        <v>1070</v>
      </c>
      <c r="F16" s="1">
        <v>163</v>
      </c>
      <c r="G16" s="6">
        <f t="shared" si="1"/>
        <v>1233</v>
      </c>
      <c r="H16" s="1">
        <v>2012</v>
      </c>
      <c r="I16" s="1">
        <v>170</v>
      </c>
      <c r="J16" s="6">
        <f t="shared" si="2"/>
        <v>2182</v>
      </c>
      <c r="K16" s="1">
        <f t="shared" si="6"/>
        <v>15233</v>
      </c>
      <c r="L16" s="1">
        <f t="shared" si="7"/>
        <v>863</v>
      </c>
      <c r="M16" s="6">
        <f t="shared" si="5"/>
        <v>16096</v>
      </c>
    </row>
    <row r="17" spans="1:19" x14ac:dyDescent="0.25">
      <c r="A17" s="43" t="s">
        <v>37</v>
      </c>
      <c r="B17" s="1">
        <v>5193</v>
      </c>
      <c r="C17" s="1">
        <v>2247</v>
      </c>
      <c r="D17" s="6">
        <f t="shared" si="0"/>
        <v>7440</v>
      </c>
      <c r="E17" s="1">
        <v>343</v>
      </c>
      <c r="F17" s="1">
        <v>1645</v>
      </c>
      <c r="G17" s="6">
        <f t="shared" si="1"/>
        <v>1988</v>
      </c>
      <c r="H17" s="1">
        <v>1560</v>
      </c>
      <c r="I17" s="1">
        <v>2372</v>
      </c>
      <c r="J17" s="6">
        <f t="shared" si="2"/>
        <v>3932</v>
      </c>
      <c r="K17" s="1">
        <f t="shared" si="6"/>
        <v>7096</v>
      </c>
      <c r="L17" s="1">
        <f t="shared" si="7"/>
        <v>6264</v>
      </c>
      <c r="M17" s="6">
        <f t="shared" si="5"/>
        <v>13360</v>
      </c>
      <c r="N17" s="18"/>
      <c r="O17" s="18"/>
      <c r="P17" s="18"/>
      <c r="Q17" s="18"/>
      <c r="R17" s="18"/>
      <c r="S17" s="18"/>
    </row>
    <row r="18" spans="1:19" s="17" customFormat="1" x14ac:dyDescent="0.25">
      <c r="A18" s="44" t="s">
        <v>38</v>
      </c>
      <c r="B18" s="4">
        <v>3181</v>
      </c>
      <c r="C18" s="4">
        <v>46084</v>
      </c>
      <c r="D18" s="6">
        <f t="shared" si="0"/>
        <v>49265</v>
      </c>
      <c r="E18" s="4">
        <v>238</v>
      </c>
      <c r="F18" s="4">
        <v>12878</v>
      </c>
      <c r="G18" s="6">
        <f t="shared" si="1"/>
        <v>13116</v>
      </c>
      <c r="H18" s="4">
        <v>622</v>
      </c>
      <c r="I18" s="4">
        <v>14929</v>
      </c>
      <c r="J18" s="6">
        <f t="shared" si="2"/>
        <v>15551</v>
      </c>
      <c r="K18" s="1">
        <f t="shared" si="6"/>
        <v>4041</v>
      </c>
      <c r="L18" s="1">
        <f t="shared" si="7"/>
        <v>73891</v>
      </c>
      <c r="M18" s="6">
        <f t="shared" si="5"/>
        <v>77932</v>
      </c>
    </row>
    <row r="19" spans="1:19" s="17" customFormat="1" x14ac:dyDescent="0.25">
      <c r="A19" s="44" t="s">
        <v>39</v>
      </c>
      <c r="B19" s="4">
        <v>1932</v>
      </c>
      <c r="C19" s="4">
        <v>35492</v>
      </c>
      <c r="D19" s="6">
        <f t="shared" si="0"/>
        <v>37424</v>
      </c>
      <c r="E19" s="4">
        <v>102</v>
      </c>
      <c r="F19" s="4">
        <v>4011</v>
      </c>
      <c r="G19" s="6">
        <f t="shared" si="1"/>
        <v>4113</v>
      </c>
      <c r="H19" s="4">
        <v>339</v>
      </c>
      <c r="I19" s="4">
        <v>3339</v>
      </c>
      <c r="J19" s="6">
        <f t="shared" si="2"/>
        <v>3678</v>
      </c>
      <c r="K19" s="1">
        <f t="shared" si="6"/>
        <v>2373</v>
      </c>
      <c r="L19" s="1">
        <f t="shared" si="7"/>
        <v>42842</v>
      </c>
      <c r="M19" s="6">
        <f t="shared" si="5"/>
        <v>45215</v>
      </c>
    </row>
    <row r="20" spans="1:19" s="17" customFormat="1" x14ac:dyDescent="0.25">
      <c r="A20" s="44" t="s">
        <v>40</v>
      </c>
      <c r="B20" s="4">
        <v>23847</v>
      </c>
      <c r="C20" s="4">
        <v>23637</v>
      </c>
      <c r="D20" s="6">
        <f t="shared" si="0"/>
        <v>47484</v>
      </c>
      <c r="E20" s="4">
        <v>403</v>
      </c>
      <c r="F20" s="4">
        <v>262</v>
      </c>
      <c r="G20" s="6">
        <f t="shared" si="1"/>
        <v>665</v>
      </c>
      <c r="H20" s="4">
        <v>1251</v>
      </c>
      <c r="I20" s="4">
        <v>4612</v>
      </c>
      <c r="J20" s="6">
        <f t="shared" si="2"/>
        <v>5863</v>
      </c>
      <c r="K20" s="1">
        <f t="shared" si="6"/>
        <v>25501</v>
      </c>
      <c r="L20" s="1">
        <f t="shared" si="7"/>
        <v>28511</v>
      </c>
      <c r="M20" s="6">
        <f t="shared" si="5"/>
        <v>54012</v>
      </c>
    </row>
    <row r="21" spans="1:19" s="17" customFormat="1" x14ac:dyDescent="0.25">
      <c r="A21" s="44" t="s">
        <v>41</v>
      </c>
      <c r="B21" s="4">
        <v>1441</v>
      </c>
      <c r="C21" s="4"/>
      <c r="D21" s="6">
        <f t="shared" si="0"/>
        <v>1441</v>
      </c>
      <c r="E21" s="4">
        <v>152</v>
      </c>
      <c r="F21" s="4"/>
      <c r="G21" s="6">
        <f t="shared" si="1"/>
        <v>152</v>
      </c>
      <c r="H21" s="4">
        <v>17</v>
      </c>
      <c r="I21" s="4"/>
      <c r="J21" s="6">
        <f t="shared" si="2"/>
        <v>17</v>
      </c>
      <c r="K21" s="1">
        <f t="shared" si="6"/>
        <v>1610</v>
      </c>
      <c r="L21" s="1">
        <f t="shared" si="7"/>
        <v>0</v>
      </c>
      <c r="M21" s="6">
        <f t="shared" si="5"/>
        <v>1610</v>
      </c>
    </row>
    <row r="22" spans="1:19" x14ac:dyDescent="0.25">
      <c r="A22" s="42" t="s">
        <v>42</v>
      </c>
      <c r="B22" s="6">
        <f>SUM(B18:B21)</f>
        <v>30401</v>
      </c>
      <c r="C22" s="6">
        <f>SUM(C18:C21)</f>
        <v>105213</v>
      </c>
      <c r="D22" s="6">
        <f t="shared" si="0"/>
        <v>135614</v>
      </c>
      <c r="E22" s="6">
        <f>SUM(E18:E21)</f>
        <v>895</v>
      </c>
      <c r="F22" s="6">
        <f>SUM(F18:F21)</f>
        <v>17151</v>
      </c>
      <c r="G22" s="6">
        <f t="shared" si="1"/>
        <v>18046</v>
      </c>
      <c r="H22" s="6">
        <f>SUM(H18:H21)</f>
        <v>2229</v>
      </c>
      <c r="I22" s="6">
        <f>SUM(I18:I21)</f>
        <v>22880</v>
      </c>
      <c r="J22" s="6">
        <f t="shared" si="2"/>
        <v>25109</v>
      </c>
      <c r="K22" s="6">
        <f>SUM(K18:K21)</f>
        <v>33525</v>
      </c>
      <c r="L22" s="6">
        <f>SUM(L18:L21)</f>
        <v>145244</v>
      </c>
      <c r="M22" s="6">
        <f t="shared" si="5"/>
        <v>178769</v>
      </c>
      <c r="N22" s="19"/>
    </row>
    <row r="23" spans="1:19" x14ac:dyDescent="0.25">
      <c r="A23" s="43" t="s">
        <v>43</v>
      </c>
      <c r="B23" s="1">
        <v>773</v>
      </c>
      <c r="C23" s="1">
        <v>2178</v>
      </c>
      <c r="D23" s="6">
        <f t="shared" si="0"/>
        <v>2951</v>
      </c>
      <c r="E23" s="1">
        <v>6</v>
      </c>
      <c r="F23" s="1">
        <v>36</v>
      </c>
      <c r="G23" s="6">
        <f t="shared" si="1"/>
        <v>42</v>
      </c>
      <c r="H23" s="1">
        <v>89</v>
      </c>
      <c r="I23" s="1">
        <v>456</v>
      </c>
      <c r="J23" s="6">
        <f t="shared" si="2"/>
        <v>545</v>
      </c>
      <c r="K23" s="1">
        <f>B23+E23+H23</f>
        <v>868</v>
      </c>
      <c r="L23" s="1">
        <f>C23+F23+I23</f>
        <v>2670</v>
      </c>
      <c r="M23" s="6">
        <f t="shared" si="5"/>
        <v>3538</v>
      </c>
      <c r="N23" s="19"/>
      <c r="O23" s="19"/>
      <c r="P23" s="19"/>
      <c r="Q23" s="19"/>
      <c r="R23" s="19"/>
      <c r="S23" s="18"/>
    </row>
    <row r="24" spans="1:19" x14ac:dyDescent="0.25">
      <c r="A24" s="43" t="s">
        <v>44</v>
      </c>
      <c r="B24" s="1">
        <v>235</v>
      </c>
      <c r="C24" s="1">
        <v>4231</v>
      </c>
      <c r="D24" s="6">
        <f t="shared" si="0"/>
        <v>4466</v>
      </c>
      <c r="E24" s="1"/>
      <c r="F24" s="1"/>
      <c r="G24" s="6">
        <f t="shared" si="1"/>
        <v>0</v>
      </c>
      <c r="H24" s="1">
        <v>2108</v>
      </c>
      <c r="I24" s="1">
        <v>231</v>
      </c>
      <c r="J24" s="6">
        <f t="shared" si="2"/>
        <v>2339</v>
      </c>
      <c r="K24" s="1">
        <f t="shared" ref="K24:K31" si="8">B24+E24+H24</f>
        <v>2343</v>
      </c>
      <c r="L24" s="1">
        <f t="shared" ref="L24:L31" si="9">C24+F24+I24</f>
        <v>4462</v>
      </c>
      <c r="M24" s="6">
        <f t="shared" si="5"/>
        <v>6805</v>
      </c>
      <c r="N24" s="19"/>
      <c r="O24" s="19"/>
      <c r="P24" s="19"/>
      <c r="Q24" s="19"/>
      <c r="R24" s="19"/>
      <c r="S24" s="18"/>
    </row>
    <row r="25" spans="1:19" x14ac:dyDescent="0.25">
      <c r="A25" s="43" t="s">
        <v>45</v>
      </c>
      <c r="B25" s="1">
        <v>173</v>
      </c>
      <c r="C25" s="1">
        <v>691</v>
      </c>
      <c r="D25" s="6">
        <f t="shared" si="0"/>
        <v>864</v>
      </c>
      <c r="E25" s="1">
        <v>69</v>
      </c>
      <c r="F25" s="1">
        <v>13</v>
      </c>
      <c r="G25" s="6">
        <f t="shared" si="1"/>
        <v>82</v>
      </c>
      <c r="H25" s="1">
        <v>230</v>
      </c>
      <c r="I25" s="1">
        <v>117</v>
      </c>
      <c r="J25" s="6">
        <f t="shared" si="2"/>
        <v>347</v>
      </c>
      <c r="K25" s="1">
        <f t="shared" si="8"/>
        <v>472</v>
      </c>
      <c r="L25" s="1">
        <f t="shared" si="9"/>
        <v>821</v>
      </c>
      <c r="M25" s="6">
        <f t="shared" si="5"/>
        <v>1293</v>
      </c>
      <c r="N25" s="8"/>
      <c r="O25" s="8"/>
      <c r="P25" s="8"/>
      <c r="Q25" s="8"/>
      <c r="R25" s="8"/>
    </row>
    <row r="26" spans="1:19" x14ac:dyDescent="0.25">
      <c r="A26" s="43" t="s">
        <v>94</v>
      </c>
      <c r="B26" s="1">
        <v>132</v>
      </c>
      <c r="C26" s="1"/>
      <c r="D26" s="6">
        <f t="shared" si="0"/>
        <v>132</v>
      </c>
      <c r="E26" s="1"/>
      <c r="F26" s="1"/>
      <c r="G26" s="6">
        <f t="shared" si="1"/>
        <v>0</v>
      </c>
      <c r="H26" s="1"/>
      <c r="I26" s="1"/>
      <c r="J26" s="6">
        <f t="shared" si="2"/>
        <v>0</v>
      </c>
      <c r="K26" s="1">
        <f t="shared" si="8"/>
        <v>132</v>
      </c>
      <c r="L26" s="1">
        <f t="shared" si="9"/>
        <v>0</v>
      </c>
      <c r="M26" s="6">
        <f t="shared" si="5"/>
        <v>132</v>
      </c>
      <c r="N26" s="8"/>
      <c r="O26" s="8"/>
      <c r="P26" s="8"/>
      <c r="Q26" s="8"/>
      <c r="R26" s="8"/>
    </row>
    <row r="27" spans="1:19" x14ac:dyDescent="0.25">
      <c r="A27" s="43" t="s">
        <v>46</v>
      </c>
      <c r="B27" s="1">
        <v>212</v>
      </c>
      <c r="C27" s="1">
        <v>155</v>
      </c>
      <c r="D27" s="6">
        <f t="shared" si="0"/>
        <v>367</v>
      </c>
      <c r="E27" s="1">
        <v>148</v>
      </c>
      <c r="F27" s="1">
        <v>77</v>
      </c>
      <c r="G27" s="6">
        <f t="shared" si="1"/>
        <v>225</v>
      </c>
      <c r="H27" s="1"/>
      <c r="I27" s="1">
        <v>324</v>
      </c>
      <c r="J27" s="6">
        <f t="shared" si="2"/>
        <v>324</v>
      </c>
      <c r="K27" s="1">
        <f t="shared" si="8"/>
        <v>360</v>
      </c>
      <c r="L27" s="1">
        <f t="shared" si="9"/>
        <v>556</v>
      </c>
      <c r="M27" s="6">
        <f t="shared" si="5"/>
        <v>916</v>
      </c>
      <c r="N27" s="8"/>
      <c r="O27" s="8"/>
      <c r="P27" s="8"/>
      <c r="Q27" s="8"/>
      <c r="R27" s="8"/>
    </row>
    <row r="28" spans="1:19" x14ac:dyDescent="0.25">
      <c r="A28" s="43" t="s">
        <v>47</v>
      </c>
      <c r="B28" s="1">
        <v>720</v>
      </c>
      <c r="C28" s="1">
        <v>2706</v>
      </c>
      <c r="D28" s="6">
        <f t="shared" si="0"/>
        <v>3426</v>
      </c>
      <c r="E28" s="1">
        <v>118</v>
      </c>
      <c r="F28" s="1">
        <v>2546</v>
      </c>
      <c r="G28" s="6">
        <f t="shared" si="1"/>
        <v>2664</v>
      </c>
      <c r="H28" s="1">
        <v>3169</v>
      </c>
      <c r="I28" s="1">
        <v>4204</v>
      </c>
      <c r="J28" s="6">
        <f t="shared" si="2"/>
        <v>7373</v>
      </c>
      <c r="K28" s="1">
        <f t="shared" si="8"/>
        <v>4007</v>
      </c>
      <c r="L28" s="1">
        <f t="shared" si="9"/>
        <v>9456</v>
      </c>
      <c r="M28" s="6">
        <f t="shared" si="5"/>
        <v>13463</v>
      </c>
      <c r="N28" s="8"/>
      <c r="O28" s="8"/>
      <c r="P28" s="8"/>
      <c r="Q28" s="8"/>
      <c r="R28" s="8"/>
    </row>
    <row r="29" spans="1:19" x14ac:dyDescent="0.25">
      <c r="A29" s="43" t="s">
        <v>67</v>
      </c>
      <c r="B29" s="1">
        <v>132</v>
      </c>
      <c r="C29" s="1">
        <v>444</v>
      </c>
      <c r="D29" s="6">
        <f t="shared" si="0"/>
        <v>576</v>
      </c>
      <c r="E29" s="1"/>
      <c r="F29" s="1"/>
      <c r="G29" s="6">
        <f t="shared" si="1"/>
        <v>0</v>
      </c>
      <c r="H29" s="1">
        <v>374</v>
      </c>
      <c r="I29" s="1">
        <v>564</v>
      </c>
      <c r="J29" s="6">
        <f t="shared" si="2"/>
        <v>938</v>
      </c>
      <c r="K29" s="1">
        <f t="shared" si="8"/>
        <v>506</v>
      </c>
      <c r="L29" s="1">
        <f t="shared" si="9"/>
        <v>1008</v>
      </c>
      <c r="M29" s="6">
        <f t="shared" si="5"/>
        <v>1514</v>
      </c>
      <c r="N29" s="8"/>
      <c r="O29" s="8"/>
      <c r="P29" s="8"/>
      <c r="Q29" s="8"/>
      <c r="R29" s="8"/>
    </row>
    <row r="30" spans="1:19" x14ac:dyDescent="0.25">
      <c r="A30" s="43" t="s">
        <v>78</v>
      </c>
      <c r="B30" s="1">
        <v>344</v>
      </c>
      <c r="C30" s="1"/>
      <c r="D30" s="6">
        <f t="shared" si="0"/>
        <v>344</v>
      </c>
      <c r="E30" s="1"/>
      <c r="F30" s="1"/>
      <c r="G30" s="6">
        <f t="shared" si="1"/>
        <v>0</v>
      </c>
      <c r="H30" s="1">
        <v>828</v>
      </c>
      <c r="I30" s="1">
        <v>8</v>
      </c>
      <c r="J30" s="6">
        <f t="shared" si="2"/>
        <v>836</v>
      </c>
      <c r="K30" s="1">
        <f t="shared" si="8"/>
        <v>1172</v>
      </c>
      <c r="L30" s="1">
        <f t="shared" si="9"/>
        <v>8</v>
      </c>
      <c r="M30" s="6">
        <f t="shared" si="5"/>
        <v>1180</v>
      </c>
      <c r="N30" s="8"/>
      <c r="O30" s="8"/>
      <c r="P30" s="8"/>
      <c r="Q30" s="8"/>
      <c r="R30" s="8"/>
    </row>
    <row r="31" spans="1:19" x14ac:dyDescent="0.25">
      <c r="A31" s="43" t="s">
        <v>49</v>
      </c>
      <c r="B31" s="1">
        <v>3039</v>
      </c>
      <c r="C31" s="1">
        <v>43403</v>
      </c>
      <c r="D31" s="6">
        <f t="shared" si="0"/>
        <v>46442</v>
      </c>
      <c r="E31" s="1">
        <v>4637</v>
      </c>
      <c r="F31" s="1">
        <v>6651</v>
      </c>
      <c r="G31" s="6">
        <f t="shared" si="1"/>
        <v>11288</v>
      </c>
      <c r="H31" s="1">
        <v>393</v>
      </c>
      <c r="I31" s="1">
        <v>3154</v>
      </c>
      <c r="J31" s="6">
        <f t="shared" si="2"/>
        <v>3547</v>
      </c>
      <c r="K31" s="1">
        <f t="shared" si="8"/>
        <v>8069</v>
      </c>
      <c r="L31" s="1">
        <f t="shared" si="9"/>
        <v>53208</v>
      </c>
      <c r="M31" s="6">
        <f t="shared" si="5"/>
        <v>61277</v>
      </c>
      <c r="N31" s="8"/>
      <c r="O31" s="8"/>
      <c r="P31" s="8"/>
      <c r="Q31" s="8"/>
      <c r="R31" s="8"/>
    </row>
    <row r="32" spans="1:19" x14ac:dyDescent="0.25">
      <c r="A32" s="42" t="s">
        <v>50</v>
      </c>
      <c r="B32" s="6">
        <f>B10+B11+B12+B13+B14+B15+B16+B17+B22+B23+B24+B25+B26+B27+B28+B29+B30+B31</f>
        <v>229516</v>
      </c>
      <c r="C32" s="6">
        <f>C10+C11+C12+C13+C14+C15+C16+C17+C22+C23+C24+C25+C26+C27+C28+C29+C30+C31</f>
        <v>240402</v>
      </c>
      <c r="D32" s="6">
        <f t="shared" si="0"/>
        <v>469918</v>
      </c>
      <c r="E32" s="6">
        <f>E10+E11+E12+E13+E14+E15+E16+E17+E22+E23+E24+E25+E26+E27+E28+E29+E30+E31</f>
        <v>36601</v>
      </c>
      <c r="F32" s="6">
        <f>F10+F11+F12+F13+F14+F15+F16+F17+F22+F23+F24+F25+F26+F27+F28+F29+F30+F31</f>
        <v>34600</v>
      </c>
      <c r="G32" s="6">
        <f t="shared" si="1"/>
        <v>71201</v>
      </c>
      <c r="H32" s="6">
        <f t="shared" ref="H32:I32" si="10">H10+H11+H12+H13+H14+H15+H16+H17+H22+H23+H24+H25+H26+H27+H28+H29+H30+H31</f>
        <v>31246</v>
      </c>
      <c r="I32" s="6">
        <f t="shared" si="10"/>
        <v>50570</v>
      </c>
      <c r="J32" s="6">
        <f t="shared" ref="J32:L32" si="11">J10+J11+J12+J13+J14+J15+J16+J17+J22+J23+J24+J25+J26+J27+J28+J29+J30+J31</f>
        <v>81816</v>
      </c>
      <c r="K32" s="6">
        <f t="shared" si="11"/>
        <v>297363</v>
      </c>
      <c r="L32" s="6">
        <f t="shared" si="11"/>
        <v>325572</v>
      </c>
      <c r="M32" s="6">
        <f>K32+L32</f>
        <v>622935</v>
      </c>
      <c r="N32" s="18"/>
      <c r="O32" s="18"/>
      <c r="P32" s="18"/>
      <c r="Q32" s="18"/>
      <c r="R32" s="18"/>
    </row>
    <row r="33" spans="1:17" x14ac:dyDescent="0.25">
      <c r="A33" s="43" t="s">
        <v>95</v>
      </c>
      <c r="B33" s="1"/>
      <c r="C33" s="1"/>
      <c r="D33" s="6">
        <f t="shared" si="0"/>
        <v>0</v>
      </c>
      <c r="E33" s="1"/>
      <c r="F33" s="1"/>
      <c r="G33" s="6">
        <f t="shared" si="1"/>
        <v>0</v>
      </c>
      <c r="H33" s="1"/>
      <c r="I33" s="1"/>
      <c r="J33" s="6">
        <f t="shared" si="2"/>
        <v>0</v>
      </c>
      <c r="K33" s="4">
        <f>B33+E33+H33</f>
        <v>0</v>
      </c>
      <c r="L33" s="4">
        <f>C33+F33+I33</f>
        <v>0</v>
      </c>
      <c r="M33" s="6">
        <f t="shared" si="5"/>
        <v>0</v>
      </c>
    </row>
    <row r="34" spans="1:17" x14ac:dyDescent="0.25">
      <c r="A34" s="43" t="s">
        <v>102</v>
      </c>
      <c r="B34" s="1"/>
      <c r="C34" s="1"/>
      <c r="D34" s="6">
        <f t="shared" si="0"/>
        <v>0</v>
      </c>
      <c r="E34" s="1"/>
      <c r="F34" s="1"/>
      <c r="G34" s="6">
        <f t="shared" si="1"/>
        <v>0</v>
      </c>
      <c r="H34" s="1"/>
      <c r="I34" s="1"/>
      <c r="J34" s="6">
        <f t="shared" si="2"/>
        <v>0</v>
      </c>
      <c r="K34" s="4">
        <f t="shared" ref="K34:K49" si="12">B34+E34+H34</f>
        <v>0</v>
      </c>
      <c r="L34" s="4">
        <f t="shared" ref="L34:L49" si="13">C34+F34+I34</f>
        <v>0</v>
      </c>
      <c r="M34" s="6">
        <f t="shared" si="5"/>
        <v>0</v>
      </c>
      <c r="N34" s="8"/>
    </row>
    <row r="35" spans="1:17" x14ac:dyDescent="0.25">
      <c r="A35" s="43" t="s">
        <v>103</v>
      </c>
      <c r="B35" s="1">
        <v>3250</v>
      </c>
      <c r="C35" s="1"/>
      <c r="D35" s="6">
        <f t="shared" si="0"/>
        <v>3250</v>
      </c>
      <c r="E35" s="1"/>
      <c r="F35" s="1"/>
      <c r="G35" s="6">
        <f t="shared" si="1"/>
        <v>0</v>
      </c>
      <c r="H35" s="1"/>
      <c r="I35" s="1"/>
      <c r="J35" s="6">
        <f t="shared" si="2"/>
        <v>0</v>
      </c>
      <c r="K35" s="4">
        <f t="shared" si="12"/>
        <v>3250</v>
      </c>
      <c r="L35" s="4">
        <f t="shared" si="13"/>
        <v>0</v>
      </c>
      <c r="M35" s="6">
        <f t="shared" si="5"/>
        <v>3250</v>
      </c>
      <c r="N35" s="8"/>
    </row>
    <row r="36" spans="1:17" x14ac:dyDescent="0.25">
      <c r="A36" s="43" t="s">
        <v>96</v>
      </c>
      <c r="B36" s="1">
        <v>7530</v>
      </c>
      <c r="C36" s="1">
        <v>155</v>
      </c>
      <c r="D36" s="6">
        <f t="shared" si="0"/>
        <v>7685</v>
      </c>
      <c r="E36" s="1">
        <v>80</v>
      </c>
      <c r="F36" s="1"/>
      <c r="G36" s="6">
        <f t="shared" si="1"/>
        <v>80</v>
      </c>
      <c r="H36" s="1">
        <v>1759</v>
      </c>
      <c r="I36" s="1"/>
      <c r="J36" s="6">
        <f t="shared" si="2"/>
        <v>1759</v>
      </c>
      <c r="K36" s="4">
        <f t="shared" si="12"/>
        <v>9369</v>
      </c>
      <c r="L36" s="4">
        <f t="shared" si="13"/>
        <v>155</v>
      </c>
      <c r="M36" s="6">
        <f t="shared" si="5"/>
        <v>9524</v>
      </c>
      <c r="N36" s="8"/>
    </row>
    <row r="37" spans="1:17" x14ac:dyDescent="0.25">
      <c r="A37" s="43" t="s">
        <v>113</v>
      </c>
      <c r="B37" s="1">
        <v>1482</v>
      </c>
      <c r="C37" s="1"/>
      <c r="D37" s="6">
        <f t="shared" si="0"/>
        <v>1482</v>
      </c>
      <c r="E37" s="1"/>
      <c r="F37" s="1"/>
      <c r="G37" s="6">
        <f t="shared" si="1"/>
        <v>0</v>
      </c>
      <c r="H37" s="1"/>
      <c r="I37" s="1"/>
      <c r="J37" s="6">
        <f t="shared" si="2"/>
        <v>0</v>
      </c>
      <c r="K37" s="4">
        <f t="shared" si="12"/>
        <v>1482</v>
      </c>
      <c r="L37" s="4">
        <f t="shared" si="13"/>
        <v>0</v>
      </c>
      <c r="M37" s="6">
        <f t="shared" si="5"/>
        <v>1482</v>
      </c>
      <c r="N37" s="8"/>
    </row>
    <row r="38" spans="1:17" x14ac:dyDescent="0.25">
      <c r="A38" s="43" t="s">
        <v>52</v>
      </c>
      <c r="B38" s="1"/>
      <c r="C38" s="1">
        <v>292</v>
      </c>
      <c r="D38" s="6">
        <f t="shared" si="0"/>
        <v>292</v>
      </c>
      <c r="E38" s="1"/>
      <c r="F38" s="1"/>
      <c r="G38" s="6">
        <f t="shared" si="1"/>
        <v>0</v>
      </c>
      <c r="H38" s="1">
        <v>3</v>
      </c>
      <c r="I38" s="1"/>
      <c r="J38" s="6">
        <f t="shared" si="2"/>
        <v>3</v>
      </c>
      <c r="K38" s="4">
        <f t="shared" si="12"/>
        <v>3</v>
      </c>
      <c r="L38" s="4">
        <f t="shared" si="13"/>
        <v>292</v>
      </c>
      <c r="M38" s="6">
        <f t="shared" si="5"/>
        <v>295</v>
      </c>
      <c r="N38" s="8"/>
    </row>
    <row r="39" spans="1:17" x14ac:dyDescent="0.25">
      <c r="A39" s="43" t="s">
        <v>57</v>
      </c>
      <c r="B39" s="1"/>
      <c r="C39" s="1"/>
      <c r="D39" s="6">
        <f t="shared" si="0"/>
        <v>0</v>
      </c>
      <c r="E39" s="1"/>
      <c r="F39" s="1"/>
      <c r="G39" s="6">
        <f t="shared" si="1"/>
        <v>0</v>
      </c>
      <c r="H39" s="1"/>
      <c r="I39" s="1"/>
      <c r="J39" s="6">
        <f t="shared" si="2"/>
        <v>0</v>
      </c>
      <c r="K39" s="4">
        <f t="shared" si="12"/>
        <v>0</v>
      </c>
      <c r="L39" s="4">
        <f t="shared" si="13"/>
        <v>0</v>
      </c>
      <c r="M39" s="6">
        <f t="shared" si="5"/>
        <v>0</v>
      </c>
      <c r="N39" s="8"/>
    </row>
    <row r="40" spans="1:17" x14ac:dyDescent="0.25">
      <c r="A40" s="43" t="s">
        <v>114</v>
      </c>
      <c r="B40" s="1">
        <v>1006</v>
      </c>
      <c r="C40" s="1"/>
      <c r="D40" s="6">
        <f t="shared" si="0"/>
        <v>1006</v>
      </c>
      <c r="E40" s="1"/>
      <c r="F40" s="1"/>
      <c r="G40" s="6">
        <f t="shared" si="1"/>
        <v>0</v>
      </c>
      <c r="H40" s="1"/>
      <c r="I40" s="1"/>
      <c r="J40" s="6">
        <f t="shared" si="2"/>
        <v>0</v>
      </c>
      <c r="K40" s="4">
        <f t="shared" si="12"/>
        <v>1006</v>
      </c>
      <c r="L40" s="4">
        <f t="shared" si="13"/>
        <v>0</v>
      </c>
      <c r="M40" s="6">
        <f t="shared" si="5"/>
        <v>1006</v>
      </c>
      <c r="N40" s="8"/>
    </row>
    <row r="41" spans="1:17" x14ac:dyDescent="0.25">
      <c r="A41" s="43" t="s">
        <v>53</v>
      </c>
      <c r="B41" s="1">
        <v>4987</v>
      </c>
      <c r="C41" s="1">
        <v>3959</v>
      </c>
      <c r="D41" s="6">
        <f t="shared" si="0"/>
        <v>8946</v>
      </c>
      <c r="E41" s="1">
        <v>66</v>
      </c>
      <c r="F41" s="1"/>
      <c r="G41" s="6">
        <f t="shared" si="1"/>
        <v>66</v>
      </c>
      <c r="H41" s="1">
        <v>859</v>
      </c>
      <c r="I41" s="1">
        <v>441</v>
      </c>
      <c r="J41" s="6">
        <f t="shared" si="2"/>
        <v>1300</v>
      </c>
      <c r="K41" s="4">
        <f t="shared" si="12"/>
        <v>5912</v>
      </c>
      <c r="L41" s="4">
        <f t="shared" si="13"/>
        <v>4400</v>
      </c>
      <c r="M41" s="6">
        <f t="shared" si="5"/>
        <v>10312</v>
      </c>
      <c r="N41" s="8"/>
    </row>
    <row r="42" spans="1:17" x14ac:dyDescent="0.25">
      <c r="A42" s="43" t="s">
        <v>115</v>
      </c>
      <c r="B42" s="1"/>
      <c r="C42" s="1"/>
      <c r="D42" s="6"/>
      <c r="E42" s="1"/>
      <c r="F42" s="1"/>
      <c r="G42" s="6"/>
      <c r="H42" s="1">
        <v>13</v>
      </c>
      <c r="I42" s="1"/>
      <c r="J42" s="6"/>
      <c r="K42" s="4">
        <f t="shared" si="12"/>
        <v>13</v>
      </c>
      <c r="L42" s="4">
        <f t="shared" si="13"/>
        <v>0</v>
      </c>
      <c r="M42" s="6">
        <f t="shared" si="5"/>
        <v>13</v>
      </c>
      <c r="N42" s="8"/>
    </row>
    <row r="43" spans="1:17" x14ac:dyDescent="0.25">
      <c r="A43" s="43" t="s">
        <v>97</v>
      </c>
      <c r="B43" s="1"/>
      <c r="C43" s="1"/>
      <c r="D43" s="6">
        <f t="shared" si="0"/>
        <v>0</v>
      </c>
      <c r="E43" s="1"/>
      <c r="F43" s="1"/>
      <c r="G43" s="6">
        <f t="shared" si="1"/>
        <v>0</v>
      </c>
      <c r="H43" s="1"/>
      <c r="I43" s="1"/>
      <c r="J43" s="6">
        <f t="shared" si="2"/>
        <v>0</v>
      </c>
      <c r="K43" s="4">
        <f t="shared" si="12"/>
        <v>0</v>
      </c>
      <c r="L43" s="4">
        <f t="shared" si="13"/>
        <v>0</v>
      </c>
      <c r="M43" s="6">
        <f t="shared" si="5"/>
        <v>0</v>
      </c>
      <c r="N43" s="8"/>
    </row>
    <row r="44" spans="1:17" x14ac:dyDescent="0.25">
      <c r="A44" s="43" t="s">
        <v>68</v>
      </c>
      <c r="B44" s="1">
        <v>3269</v>
      </c>
      <c r="C44" s="1">
        <v>5493</v>
      </c>
      <c r="D44" s="6">
        <f t="shared" si="0"/>
        <v>8762</v>
      </c>
      <c r="E44" s="1">
        <v>32</v>
      </c>
      <c r="F44" s="1"/>
      <c r="G44" s="6">
        <f t="shared" si="1"/>
        <v>32</v>
      </c>
      <c r="H44" s="1">
        <v>981</v>
      </c>
      <c r="I44" s="1">
        <v>77</v>
      </c>
      <c r="J44" s="6">
        <f t="shared" si="2"/>
        <v>1058</v>
      </c>
      <c r="K44" s="4">
        <f t="shared" si="12"/>
        <v>4282</v>
      </c>
      <c r="L44" s="4">
        <f t="shared" si="13"/>
        <v>5570</v>
      </c>
      <c r="M44" s="6">
        <f t="shared" si="5"/>
        <v>9852</v>
      </c>
      <c r="N44" s="8"/>
      <c r="O44" s="8"/>
      <c r="Q44" s="8"/>
    </row>
    <row r="45" spans="1:17" x14ac:dyDescent="0.25">
      <c r="A45" s="43" t="s">
        <v>79</v>
      </c>
      <c r="B45" s="1">
        <v>1323</v>
      </c>
      <c r="C45" s="1">
        <v>2750</v>
      </c>
      <c r="D45" s="6">
        <f t="shared" si="0"/>
        <v>4073</v>
      </c>
      <c r="E45" s="1">
        <v>172</v>
      </c>
      <c r="F45" s="1"/>
      <c r="G45" s="6">
        <f t="shared" si="1"/>
        <v>172</v>
      </c>
      <c r="H45" s="1">
        <v>869</v>
      </c>
      <c r="I45" s="1"/>
      <c r="J45" s="6">
        <f t="shared" si="2"/>
        <v>869</v>
      </c>
      <c r="K45" s="4">
        <f t="shared" si="12"/>
        <v>2364</v>
      </c>
      <c r="L45" s="4">
        <f t="shared" si="13"/>
        <v>2750</v>
      </c>
      <c r="M45" s="6">
        <f t="shared" si="5"/>
        <v>5114</v>
      </c>
      <c r="N45" s="8"/>
      <c r="O45" s="8"/>
      <c r="Q45" s="8"/>
    </row>
    <row r="46" spans="1:17" x14ac:dyDescent="0.25">
      <c r="A46" s="43" t="s">
        <v>98</v>
      </c>
      <c r="B46" s="1"/>
      <c r="C46" s="1"/>
      <c r="D46" s="6">
        <f t="shared" si="0"/>
        <v>0</v>
      </c>
      <c r="E46" s="1"/>
      <c r="F46" s="1"/>
      <c r="G46" s="6">
        <f t="shared" si="1"/>
        <v>0</v>
      </c>
      <c r="H46" s="1"/>
      <c r="I46" s="1"/>
      <c r="J46" s="6">
        <f t="shared" si="2"/>
        <v>0</v>
      </c>
      <c r="K46" s="4">
        <f t="shared" si="12"/>
        <v>0</v>
      </c>
      <c r="L46" s="4">
        <f t="shared" si="13"/>
        <v>0</v>
      </c>
      <c r="M46" s="6">
        <f t="shared" si="5"/>
        <v>0</v>
      </c>
      <c r="N46" s="8"/>
      <c r="O46" s="8"/>
      <c r="Q46" s="8"/>
    </row>
    <row r="47" spans="1:17" x14ac:dyDescent="0.25">
      <c r="A47" s="43" t="s">
        <v>80</v>
      </c>
      <c r="B47" s="1">
        <v>21085</v>
      </c>
      <c r="C47" s="1">
        <v>26733</v>
      </c>
      <c r="D47" s="6">
        <f t="shared" si="0"/>
        <v>47818</v>
      </c>
      <c r="E47" s="1">
        <v>483</v>
      </c>
      <c r="F47" s="1"/>
      <c r="G47" s="6">
        <f t="shared" si="1"/>
        <v>483</v>
      </c>
      <c r="H47" s="1">
        <v>3209</v>
      </c>
      <c r="I47" s="1">
        <v>660</v>
      </c>
      <c r="J47" s="6">
        <f t="shared" si="2"/>
        <v>3869</v>
      </c>
      <c r="K47" s="4">
        <f t="shared" si="12"/>
        <v>24777</v>
      </c>
      <c r="L47" s="4">
        <f t="shared" si="13"/>
        <v>27393</v>
      </c>
      <c r="M47" s="6">
        <f t="shared" si="5"/>
        <v>52170</v>
      </c>
      <c r="N47" s="8"/>
      <c r="O47" s="8"/>
      <c r="Q47" s="8"/>
    </row>
    <row r="48" spans="1:17" x14ac:dyDescent="0.25">
      <c r="A48" s="43" t="s">
        <v>93</v>
      </c>
      <c r="B48" s="1"/>
      <c r="C48" s="1"/>
      <c r="D48" s="6">
        <f t="shared" si="0"/>
        <v>0</v>
      </c>
      <c r="E48" s="1"/>
      <c r="F48" s="1"/>
      <c r="G48" s="6">
        <f t="shared" si="1"/>
        <v>0</v>
      </c>
      <c r="H48" s="1"/>
      <c r="I48" s="1"/>
      <c r="J48" s="6">
        <f t="shared" si="2"/>
        <v>0</v>
      </c>
      <c r="K48" s="4">
        <f t="shared" si="12"/>
        <v>0</v>
      </c>
      <c r="L48" s="4">
        <f t="shared" si="13"/>
        <v>0</v>
      </c>
      <c r="M48" s="6">
        <f t="shared" si="5"/>
        <v>0</v>
      </c>
      <c r="N48" s="8"/>
      <c r="O48" s="8"/>
      <c r="Q48" s="8"/>
    </row>
    <row r="49" spans="1:18" x14ac:dyDescent="0.25">
      <c r="A49" s="43" t="s">
        <v>54</v>
      </c>
      <c r="B49" s="1">
        <v>860</v>
      </c>
      <c r="C49" s="1"/>
      <c r="D49" s="6">
        <f t="shared" si="0"/>
        <v>860</v>
      </c>
      <c r="E49" s="1">
        <v>175</v>
      </c>
      <c r="F49" s="1"/>
      <c r="G49" s="6">
        <f t="shared" si="1"/>
        <v>175</v>
      </c>
      <c r="H49" s="1">
        <v>1</v>
      </c>
      <c r="I49" s="1"/>
      <c r="J49" s="6">
        <f t="shared" si="2"/>
        <v>1</v>
      </c>
      <c r="K49" s="4">
        <f t="shared" si="12"/>
        <v>1036</v>
      </c>
      <c r="L49" s="4">
        <f t="shared" si="13"/>
        <v>0</v>
      </c>
      <c r="M49" s="6">
        <f t="shared" si="5"/>
        <v>1036</v>
      </c>
      <c r="N49" s="8"/>
      <c r="O49" s="8"/>
      <c r="Q49" s="8"/>
    </row>
    <row r="50" spans="1:18" x14ac:dyDescent="0.25">
      <c r="A50" s="42" t="s">
        <v>55</v>
      </c>
      <c r="B50" s="6">
        <f>SUM(B32:B49)</f>
        <v>274308</v>
      </c>
      <c r="C50" s="6">
        <f>SUM(C32:C49)</f>
        <v>279784</v>
      </c>
      <c r="D50" s="6">
        <f t="shared" si="0"/>
        <v>554092</v>
      </c>
      <c r="E50" s="6">
        <f>SUM(E32:E49)</f>
        <v>37609</v>
      </c>
      <c r="F50" s="6">
        <f>SUM(F32:F49)</f>
        <v>34600</v>
      </c>
      <c r="G50" s="6">
        <f t="shared" si="1"/>
        <v>72209</v>
      </c>
      <c r="H50" s="6">
        <f>SUM(H32:H49)</f>
        <v>38940</v>
      </c>
      <c r="I50" s="6">
        <f>SUM(I32:I49)</f>
        <v>51748</v>
      </c>
      <c r="J50" s="6">
        <f>H50+I50</f>
        <v>90688</v>
      </c>
      <c r="K50" s="6">
        <f t="shared" ref="K50:L50" si="14">SUM(K32:K49)</f>
        <v>350857</v>
      </c>
      <c r="L50" s="6">
        <f t="shared" si="14"/>
        <v>366132</v>
      </c>
      <c r="M50" s="6">
        <f t="shared" si="5"/>
        <v>716989</v>
      </c>
      <c r="N50" s="8"/>
      <c r="O50" s="8"/>
      <c r="P50" s="8"/>
      <c r="Q50" s="8"/>
      <c r="R50" s="8"/>
    </row>
    <row r="51" spans="1:18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8"/>
      <c r="O51" s="8"/>
      <c r="P51" s="8"/>
      <c r="Q51" s="8"/>
      <c r="R51" s="8"/>
    </row>
    <row r="52" spans="1:18" x14ac:dyDescent="0.25">
      <c r="B52" s="18"/>
      <c r="J52" s="18"/>
      <c r="N52" s="19"/>
      <c r="O52" s="8"/>
      <c r="P52" s="8"/>
      <c r="Q52" s="8"/>
      <c r="R52" s="8"/>
    </row>
    <row r="53" spans="1:18" x14ac:dyDescent="0.25">
      <c r="M53" s="18"/>
    </row>
    <row r="56" spans="1:18" x14ac:dyDescent="0.25">
      <c r="B56" s="18"/>
      <c r="C56" s="18"/>
    </row>
  </sheetData>
  <mergeCells count="16">
    <mergeCell ref="M5:M6"/>
    <mergeCell ref="A2:A3"/>
    <mergeCell ref="B2:M2"/>
    <mergeCell ref="B3:M3"/>
    <mergeCell ref="A4:A6"/>
    <mergeCell ref="B4:D4"/>
    <mergeCell ref="E4:G4"/>
    <mergeCell ref="H4:J4"/>
    <mergeCell ref="K4:M4"/>
    <mergeCell ref="B5:C5"/>
    <mergeCell ref="D5:D6"/>
    <mergeCell ref="E5:F5"/>
    <mergeCell ref="G5:G6"/>
    <mergeCell ref="H5:I5"/>
    <mergeCell ref="J5:J6"/>
    <mergeCell ref="K5:L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zoomScaleNormal="100" workbookViewId="0"/>
  </sheetViews>
  <sheetFormatPr baseColWidth="10" defaultRowHeight="15" x14ac:dyDescent="0.25"/>
  <cols>
    <col min="2" max="2" width="19.28515625" bestFit="1" customWidth="1"/>
    <col min="11" max="11" width="13.5703125" bestFit="1" customWidth="1"/>
  </cols>
  <sheetData>
    <row r="2" spans="1:15" ht="15.75" x14ac:dyDescent="0.25">
      <c r="A2" s="66" t="s">
        <v>109</v>
      </c>
      <c r="B2" s="63"/>
      <c r="C2" s="65" t="s">
        <v>59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5.75" x14ac:dyDescent="0.25">
      <c r="A3" s="66"/>
      <c r="B3" s="63"/>
      <c r="C3" s="65" t="s">
        <v>60</v>
      </c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5" ht="15" customHeight="1" x14ac:dyDescent="0.25">
      <c r="A4" s="92" t="s">
        <v>2</v>
      </c>
      <c r="B4" s="93"/>
      <c r="C4" s="92" t="s">
        <v>3</v>
      </c>
      <c r="D4" s="94"/>
      <c r="E4" s="94"/>
      <c r="F4" s="94"/>
      <c r="G4" s="94"/>
      <c r="H4" s="93"/>
      <c r="I4" s="95" t="s">
        <v>4</v>
      </c>
      <c r="J4" s="96"/>
      <c r="K4" s="95" t="s">
        <v>5</v>
      </c>
      <c r="L4" s="99"/>
      <c r="M4" s="96"/>
    </row>
    <row r="5" spans="1:15" x14ac:dyDescent="0.25">
      <c r="A5" s="101" t="s">
        <v>6</v>
      </c>
      <c r="B5" s="101" t="s">
        <v>7</v>
      </c>
      <c r="C5" s="92" t="s">
        <v>8</v>
      </c>
      <c r="D5" s="93"/>
      <c r="E5" s="92" t="s">
        <v>9</v>
      </c>
      <c r="F5" s="93"/>
      <c r="G5" s="92" t="s">
        <v>10</v>
      </c>
      <c r="H5" s="93"/>
      <c r="I5" s="97"/>
      <c r="J5" s="98"/>
      <c r="K5" s="97"/>
      <c r="L5" s="100"/>
      <c r="M5" s="98"/>
    </row>
    <row r="6" spans="1:15" x14ac:dyDescent="0.25">
      <c r="A6" s="102"/>
      <c r="B6" s="102"/>
      <c r="C6" s="46" t="s">
        <v>11</v>
      </c>
      <c r="D6" s="46" t="s">
        <v>12</v>
      </c>
      <c r="E6" s="46" t="s">
        <v>11</v>
      </c>
      <c r="F6" s="46" t="s">
        <v>12</v>
      </c>
      <c r="G6" s="46" t="s">
        <v>11</v>
      </c>
      <c r="H6" s="46" t="s">
        <v>12</v>
      </c>
      <c r="I6" s="46" t="s">
        <v>11</v>
      </c>
      <c r="J6" s="46" t="s">
        <v>12</v>
      </c>
      <c r="K6" s="46" t="s">
        <v>11</v>
      </c>
      <c r="L6" s="46" t="s">
        <v>12</v>
      </c>
      <c r="M6" s="46" t="s">
        <v>13</v>
      </c>
    </row>
    <row r="7" spans="1:15" x14ac:dyDescent="0.25">
      <c r="A7" s="62" t="s">
        <v>8</v>
      </c>
      <c r="B7" s="37" t="s">
        <v>61</v>
      </c>
      <c r="C7" s="4">
        <v>212787</v>
      </c>
      <c r="D7" s="4">
        <v>269756</v>
      </c>
      <c r="E7" s="4">
        <v>2680</v>
      </c>
      <c r="F7" s="4"/>
      <c r="G7" s="4">
        <v>1480</v>
      </c>
      <c r="H7" s="4">
        <v>39166</v>
      </c>
      <c r="I7" s="4">
        <v>63822</v>
      </c>
      <c r="J7" s="4">
        <v>18049</v>
      </c>
      <c r="K7" s="4">
        <f t="shared" ref="K7:L10" si="0">C7+E7+G7+I7</f>
        <v>280769</v>
      </c>
      <c r="L7" s="4">
        <f t="shared" si="0"/>
        <v>326971</v>
      </c>
      <c r="M7" s="6">
        <f>K7+L7</f>
        <v>607740</v>
      </c>
      <c r="O7" s="18"/>
    </row>
    <row r="8" spans="1:15" x14ac:dyDescent="0.25">
      <c r="A8" s="62"/>
      <c r="B8" s="37" t="s">
        <v>62</v>
      </c>
      <c r="C8" s="4">
        <v>1558</v>
      </c>
      <c r="D8" s="4">
        <v>4381</v>
      </c>
      <c r="E8" s="4"/>
      <c r="F8" s="4"/>
      <c r="G8" s="4"/>
      <c r="H8" s="4">
        <v>15</v>
      </c>
      <c r="I8" s="4">
        <v>2351</v>
      </c>
      <c r="J8" s="4">
        <v>457</v>
      </c>
      <c r="K8" s="4">
        <f t="shared" si="0"/>
        <v>3909</v>
      </c>
      <c r="L8" s="4">
        <f t="shared" si="0"/>
        <v>4853</v>
      </c>
      <c r="M8" s="6">
        <f t="shared" ref="M8:M25" si="1">K8+L8</f>
        <v>8762</v>
      </c>
      <c r="O8" s="18"/>
    </row>
    <row r="9" spans="1:15" x14ac:dyDescent="0.25">
      <c r="A9" s="62"/>
      <c r="B9" s="37" t="s">
        <v>63</v>
      </c>
      <c r="C9" s="4">
        <v>2482</v>
      </c>
      <c r="D9" s="4">
        <v>660</v>
      </c>
      <c r="E9" s="4">
        <v>44</v>
      </c>
      <c r="F9" s="4"/>
      <c r="G9" s="4">
        <v>130</v>
      </c>
      <c r="H9" s="4">
        <v>28</v>
      </c>
      <c r="I9" s="4">
        <v>204</v>
      </c>
      <c r="J9" s="4">
        <v>138</v>
      </c>
      <c r="K9" s="4">
        <f t="shared" si="0"/>
        <v>2860</v>
      </c>
      <c r="L9" s="4">
        <f t="shared" si="0"/>
        <v>826</v>
      </c>
      <c r="M9" s="6">
        <f t="shared" si="1"/>
        <v>3686</v>
      </c>
      <c r="O9" s="18"/>
    </row>
    <row r="10" spans="1:15" x14ac:dyDescent="0.25">
      <c r="A10" s="62"/>
      <c r="B10" s="37" t="s">
        <v>64</v>
      </c>
      <c r="C10" s="4">
        <v>127486</v>
      </c>
      <c r="D10" s="4">
        <v>18136</v>
      </c>
      <c r="E10" s="4">
        <v>1881</v>
      </c>
      <c r="F10" s="4"/>
      <c r="G10" s="4">
        <v>9897</v>
      </c>
      <c r="H10" s="4">
        <v>654</v>
      </c>
      <c r="I10" s="4">
        <v>8135</v>
      </c>
      <c r="J10" s="4">
        <v>3408</v>
      </c>
      <c r="K10" s="4">
        <f t="shared" si="0"/>
        <v>147399</v>
      </c>
      <c r="L10" s="4">
        <f t="shared" si="0"/>
        <v>22198</v>
      </c>
      <c r="M10" s="6">
        <f t="shared" si="1"/>
        <v>169597</v>
      </c>
    </row>
    <row r="11" spans="1:15" x14ac:dyDescent="0.25">
      <c r="A11" s="103" t="s">
        <v>20</v>
      </c>
      <c r="B11" s="103"/>
      <c r="C11" s="5">
        <f>SUM(C7:C10)</f>
        <v>344313</v>
      </c>
      <c r="D11" s="5">
        <f>SUM(D7:D10)</f>
        <v>292933</v>
      </c>
      <c r="E11" s="5">
        <f>SUM(E7:E10)</f>
        <v>4605</v>
      </c>
      <c r="F11" s="5"/>
      <c r="G11" s="5">
        <f t="shared" ref="G11:L11" si="2">SUM(G7:G10)</f>
        <v>11507</v>
      </c>
      <c r="H11" s="5">
        <f t="shared" si="2"/>
        <v>39863</v>
      </c>
      <c r="I11" s="5">
        <f t="shared" si="2"/>
        <v>74512</v>
      </c>
      <c r="J11" s="5">
        <f t="shared" si="2"/>
        <v>22052</v>
      </c>
      <c r="K11" s="6">
        <f t="shared" si="2"/>
        <v>434937</v>
      </c>
      <c r="L11" s="6">
        <f t="shared" si="2"/>
        <v>354848</v>
      </c>
      <c r="M11" s="6">
        <f t="shared" si="1"/>
        <v>789785</v>
      </c>
    </row>
    <row r="12" spans="1:15" x14ac:dyDescent="0.25">
      <c r="A12" s="62" t="s">
        <v>9</v>
      </c>
      <c r="B12" s="37" t="s">
        <v>61</v>
      </c>
      <c r="C12" s="4">
        <v>29855</v>
      </c>
      <c r="D12" s="4">
        <v>1909</v>
      </c>
      <c r="E12" s="4">
        <v>162794</v>
      </c>
      <c r="F12" s="4">
        <v>71776</v>
      </c>
      <c r="G12" s="4">
        <v>13471</v>
      </c>
      <c r="H12" s="4">
        <v>71968</v>
      </c>
      <c r="I12" s="4">
        <v>165841</v>
      </c>
      <c r="J12" s="4">
        <v>69145</v>
      </c>
      <c r="K12" s="4">
        <f>C12+E12+G12+I12</f>
        <v>371961</v>
      </c>
      <c r="L12" s="4">
        <f t="shared" ref="L12:L15" si="3">D12+F12+H12+J12</f>
        <v>214798</v>
      </c>
      <c r="M12" s="6">
        <f t="shared" si="1"/>
        <v>586759</v>
      </c>
    </row>
    <row r="13" spans="1:15" x14ac:dyDescent="0.25">
      <c r="A13" s="62"/>
      <c r="B13" s="37" t="s">
        <v>62</v>
      </c>
      <c r="C13" s="4"/>
      <c r="D13" s="4">
        <v>101</v>
      </c>
      <c r="E13" s="4">
        <v>1768</v>
      </c>
      <c r="F13" s="4">
        <v>377</v>
      </c>
      <c r="G13" s="4">
        <v>36</v>
      </c>
      <c r="H13" s="4">
        <v>149</v>
      </c>
      <c r="I13" s="4">
        <v>1823</v>
      </c>
      <c r="J13" s="4">
        <v>60</v>
      </c>
      <c r="K13" s="4">
        <f>C13+E13+G13+I13</f>
        <v>3627</v>
      </c>
      <c r="L13" s="4">
        <f t="shared" si="3"/>
        <v>687</v>
      </c>
      <c r="M13" s="6">
        <f t="shared" si="1"/>
        <v>4314</v>
      </c>
    </row>
    <row r="14" spans="1:15" x14ac:dyDescent="0.25">
      <c r="A14" s="62"/>
      <c r="B14" s="37" t="s">
        <v>63</v>
      </c>
      <c r="C14" s="4">
        <v>11</v>
      </c>
      <c r="D14" s="4">
        <v>503</v>
      </c>
      <c r="E14" s="4">
        <v>1334</v>
      </c>
      <c r="F14" s="4">
        <v>47</v>
      </c>
      <c r="G14" s="4">
        <v>243</v>
      </c>
      <c r="H14" s="4">
        <v>33</v>
      </c>
      <c r="I14" s="4">
        <v>652</v>
      </c>
      <c r="J14" s="4">
        <v>1003</v>
      </c>
      <c r="K14" s="4">
        <f>C14+E14+G14+I14</f>
        <v>2240</v>
      </c>
      <c r="L14" s="4">
        <f>D14+F14+H14+J14</f>
        <v>1586</v>
      </c>
      <c r="M14" s="6">
        <f>K14+L14</f>
        <v>3826</v>
      </c>
    </row>
    <row r="15" spans="1:15" x14ac:dyDescent="0.25">
      <c r="A15" s="62"/>
      <c r="B15" s="37" t="s">
        <v>64</v>
      </c>
      <c r="C15" s="4">
        <v>146</v>
      </c>
      <c r="D15" s="4">
        <v>22462</v>
      </c>
      <c r="E15" s="4">
        <v>75975</v>
      </c>
      <c r="F15" s="4">
        <v>1335</v>
      </c>
      <c r="G15" s="4">
        <v>5129</v>
      </c>
      <c r="H15" s="4">
        <v>338</v>
      </c>
      <c r="I15" s="4">
        <v>21294</v>
      </c>
      <c r="J15" s="4">
        <v>30632</v>
      </c>
      <c r="K15" s="4">
        <f>C15+E15+G15+I15</f>
        <v>102544</v>
      </c>
      <c r="L15" s="4">
        <f t="shared" si="3"/>
        <v>54767</v>
      </c>
      <c r="M15" s="6">
        <f t="shared" si="1"/>
        <v>157311</v>
      </c>
    </row>
    <row r="16" spans="1:15" x14ac:dyDescent="0.25">
      <c r="A16" s="103" t="s">
        <v>21</v>
      </c>
      <c r="B16" s="103"/>
      <c r="C16" s="5">
        <f>SUM(C12:C15)</f>
        <v>30012</v>
      </c>
      <c r="D16" s="5">
        <f>SUM(D12:D15)</f>
        <v>24975</v>
      </c>
      <c r="E16" s="5">
        <f t="shared" ref="E16:J16" si="4">SUM(E12:E15)</f>
        <v>241871</v>
      </c>
      <c r="F16" s="5">
        <f t="shared" si="4"/>
        <v>73535</v>
      </c>
      <c r="G16" s="5">
        <f>SUM(G12:G15)</f>
        <v>18879</v>
      </c>
      <c r="H16" s="5">
        <f t="shared" si="4"/>
        <v>72488</v>
      </c>
      <c r="I16" s="5">
        <f t="shared" si="4"/>
        <v>189610</v>
      </c>
      <c r="J16" s="5">
        <f t="shared" si="4"/>
        <v>100840</v>
      </c>
      <c r="K16" s="5">
        <f>SUM(K12:K15)</f>
        <v>480372</v>
      </c>
      <c r="L16" s="5">
        <f>SUM(L12:L15)</f>
        <v>271838</v>
      </c>
      <c r="M16" s="6">
        <f>K16+L16</f>
        <v>752210</v>
      </c>
    </row>
    <row r="17" spans="1:15" x14ac:dyDescent="0.25">
      <c r="A17" s="62" t="s">
        <v>10</v>
      </c>
      <c r="B17" s="37" t="s">
        <v>61</v>
      </c>
      <c r="C17" s="4">
        <v>34552</v>
      </c>
      <c r="D17" s="4">
        <v>5589</v>
      </c>
      <c r="E17" s="4">
        <v>22470</v>
      </c>
      <c r="F17" s="4">
        <v>203</v>
      </c>
      <c r="G17" s="4">
        <v>72445</v>
      </c>
      <c r="H17" s="4">
        <v>215305</v>
      </c>
      <c r="I17" s="4">
        <v>78361</v>
      </c>
      <c r="J17" s="4">
        <v>110988</v>
      </c>
      <c r="K17" s="4">
        <f>C17+E17+G17+I17</f>
        <v>207828</v>
      </c>
      <c r="L17" s="4">
        <f>D17+F17+H17+J17</f>
        <v>332085</v>
      </c>
      <c r="M17" s="6">
        <f t="shared" si="1"/>
        <v>539913</v>
      </c>
    </row>
    <row r="18" spans="1:15" x14ac:dyDescent="0.25">
      <c r="A18" s="62"/>
      <c r="B18" s="37" t="s">
        <v>62</v>
      </c>
      <c r="C18" s="4">
        <v>149</v>
      </c>
      <c r="D18" s="4">
        <v>173</v>
      </c>
      <c r="E18" s="4">
        <v>395</v>
      </c>
      <c r="F18" s="4"/>
      <c r="G18" s="4">
        <v>581</v>
      </c>
      <c r="H18" s="4">
        <v>1244</v>
      </c>
      <c r="I18" s="4">
        <v>349</v>
      </c>
      <c r="J18" s="4">
        <v>1403</v>
      </c>
      <c r="K18" s="4">
        <f t="shared" ref="K18:K20" si="5">C18+E18+G18+I18</f>
        <v>1474</v>
      </c>
      <c r="L18" s="4">
        <f t="shared" ref="L18:L20" si="6">D18+F18+H18+J18</f>
        <v>2820</v>
      </c>
      <c r="M18" s="6">
        <f t="shared" si="1"/>
        <v>4294</v>
      </c>
    </row>
    <row r="19" spans="1:15" x14ac:dyDescent="0.25">
      <c r="A19" s="62"/>
      <c r="B19" s="37" t="s">
        <v>63</v>
      </c>
      <c r="C19" s="4">
        <v>182</v>
      </c>
      <c r="D19" s="4">
        <v>273</v>
      </c>
      <c r="E19" s="4">
        <v>336</v>
      </c>
      <c r="F19" s="4"/>
      <c r="G19" s="4">
        <v>1398</v>
      </c>
      <c r="H19" s="4">
        <v>65</v>
      </c>
      <c r="I19" s="4">
        <v>175</v>
      </c>
      <c r="J19" s="4">
        <v>232</v>
      </c>
      <c r="K19" s="4">
        <f t="shared" si="5"/>
        <v>2091</v>
      </c>
      <c r="L19" s="4">
        <f t="shared" si="6"/>
        <v>570</v>
      </c>
      <c r="M19" s="6">
        <f t="shared" si="1"/>
        <v>2661</v>
      </c>
    </row>
    <row r="20" spans="1:15" x14ac:dyDescent="0.25">
      <c r="A20" s="62"/>
      <c r="B20" s="37" t="s">
        <v>64</v>
      </c>
      <c r="C20" s="4">
        <v>11227</v>
      </c>
      <c r="D20" s="4">
        <v>6672</v>
      </c>
      <c r="E20" s="4">
        <v>11793</v>
      </c>
      <c r="F20" s="4"/>
      <c r="G20" s="4">
        <v>72737</v>
      </c>
      <c r="H20" s="4">
        <v>1967</v>
      </c>
      <c r="I20" s="4">
        <v>11100</v>
      </c>
      <c r="J20" s="4">
        <v>9333</v>
      </c>
      <c r="K20" s="4">
        <f t="shared" si="5"/>
        <v>106857</v>
      </c>
      <c r="L20" s="4">
        <f t="shared" si="6"/>
        <v>17972</v>
      </c>
      <c r="M20" s="6">
        <f t="shared" si="1"/>
        <v>124829</v>
      </c>
    </row>
    <row r="21" spans="1:15" x14ac:dyDescent="0.25">
      <c r="A21" s="103" t="s">
        <v>22</v>
      </c>
      <c r="B21" s="103"/>
      <c r="C21" s="5">
        <f>SUM(C17:C20)</f>
        <v>46110</v>
      </c>
      <c r="D21" s="5">
        <f>SUM(D17:D20)</f>
        <v>12707</v>
      </c>
      <c r="E21" s="5">
        <f t="shared" ref="E21:L21" si="7">SUM(E17:E20)</f>
        <v>34994</v>
      </c>
      <c r="F21" s="5">
        <f t="shared" si="7"/>
        <v>203</v>
      </c>
      <c r="G21" s="5">
        <f t="shared" si="7"/>
        <v>147161</v>
      </c>
      <c r="H21" s="5">
        <f t="shared" si="7"/>
        <v>218581</v>
      </c>
      <c r="I21" s="5">
        <f t="shared" si="7"/>
        <v>89985</v>
      </c>
      <c r="J21" s="5">
        <f t="shared" si="7"/>
        <v>121956</v>
      </c>
      <c r="K21" s="5">
        <f t="shared" si="7"/>
        <v>318250</v>
      </c>
      <c r="L21" s="5">
        <f t="shared" si="7"/>
        <v>353447</v>
      </c>
      <c r="M21" s="6">
        <f t="shared" si="1"/>
        <v>671697</v>
      </c>
    </row>
    <row r="22" spans="1:15" x14ac:dyDescent="0.25">
      <c r="A22" s="62" t="s">
        <v>23</v>
      </c>
      <c r="B22" s="37" t="s">
        <v>61</v>
      </c>
      <c r="C22" s="4">
        <f>C7+C12+C17</f>
        <v>277194</v>
      </c>
      <c r="D22" s="4">
        <f>D7+D12+D17</f>
        <v>277254</v>
      </c>
      <c r="E22" s="4">
        <f>E7+E12+E17</f>
        <v>187944</v>
      </c>
      <c r="F22" s="4">
        <f>F7+F12+F17</f>
        <v>71979</v>
      </c>
      <c r="G22" s="4">
        <f t="shared" ref="G22:L22" si="8">G7+G12+G17</f>
        <v>87396</v>
      </c>
      <c r="H22" s="4">
        <f t="shared" si="8"/>
        <v>326439</v>
      </c>
      <c r="I22" s="4">
        <f t="shared" si="8"/>
        <v>308024</v>
      </c>
      <c r="J22" s="4">
        <f t="shared" si="8"/>
        <v>198182</v>
      </c>
      <c r="K22" s="4">
        <f t="shared" si="8"/>
        <v>860558</v>
      </c>
      <c r="L22" s="4">
        <f t="shared" si="8"/>
        <v>873854</v>
      </c>
      <c r="M22" s="6">
        <f t="shared" si="1"/>
        <v>1734412</v>
      </c>
    </row>
    <row r="23" spans="1:15" x14ac:dyDescent="0.25">
      <c r="A23" s="62"/>
      <c r="B23" s="37" t="s">
        <v>62</v>
      </c>
      <c r="C23" s="4">
        <f t="shared" ref="C23:L25" si="9">C8+C13+C18</f>
        <v>1707</v>
      </c>
      <c r="D23" s="4">
        <f t="shared" si="9"/>
        <v>4655</v>
      </c>
      <c r="E23" s="4">
        <f t="shared" si="9"/>
        <v>2163</v>
      </c>
      <c r="F23" s="4">
        <f t="shared" si="9"/>
        <v>377</v>
      </c>
      <c r="G23" s="4">
        <f t="shared" si="9"/>
        <v>617</v>
      </c>
      <c r="H23" s="4">
        <f t="shared" si="9"/>
        <v>1408</v>
      </c>
      <c r="I23" s="4">
        <f t="shared" si="9"/>
        <v>4523</v>
      </c>
      <c r="J23" s="4">
        <f t="shared" si="9"/>
        <v>1920</v>
      </c>
      <c r="K23" s="4">
        <f t="shared" si="9"/>
        <v>9010</v>
      </c>
      <c r="L23" s="4">
        <f t="shared" si="9"/>
        <v>8360</v>
      </c>
      <c r="M23" s="6">
        <f t="shared" si="1"/>
        <v>17370</v>
      </c>
    </row>
    <row r="24" spans="1:15" x14ac:dyDescent="0.25">
      <c r="A24" s="62"/>
      <c r="B24" s="37" t="s">
        <v>63</v>
      </c>
      <c r="C24" s="4">
        <f t="shared" si="9"/>
        <v>2675</v>
      </c>
      <c r="D24" s="4">
        <f t="shared" si="9"/>
        <v>1436</v>
      </c>
      <c r="E24" s="4">
        <f t="shared" si="9"/>
        <v>1714</v>
      </c>
      <c r="F24" s="4">
        <f t="shared" si="9"/>
        <v>47</v>
      </c>
      <c r="G24" s="4">
        <f t="shared" si="9"/>
        <v>1771</v>
      </c>
      <c r="H24" s="4">
        <f t="shared" si="9"/>
        <v>126</v>
      </c>
      <c r="I24" s="4">
        <f t="shared" si="9"/>
        <v>1031</v>
      </c>
      <c r="J24" s="4">
        <f t="shared" si="9"/>
        <v>1373</v>
      </c>
      <c r="K24" s="4">
        <f t="shared" si="9"/>
        <v>7191</v>
      </c>
      <c r="L24" s="4">
        <f t="shared" si="9"/>
        <v>2982</v>
      </c>
      <c r="M24" s="6">
        <f t="shared" si="1"/>
        <v>10173</v>
      </c>
    </row>
    <row r="25" spans="1:15" x14ac:dyDescent="0.25">
      <c r="A25" s="62"/>
      <c r="B25" s="37" t="s">
        <v>64</v>
      </c>
      <c r="C25" s="4">
        <f t="shared" si="9"/>
        <v>138859</v>
      </c>
      <c r="D25" s="4">
        <f t="shared" si="9"/>
        <v>47270</v>
      </c>
      <c r="E25" s="4">
        <f t="shared" si="9"/>
        <v>89649</v>
      </c>
      <c r="F25" s="4">
        <f t="shared" si="9"/>
        <v>1335</v>
      </c>
      <c r="G25" s="4">
        <f t="shared" si="9"/>
        <v>87763</v>
      </c>
      <c r="H25" s="4">
        <f t="shared" si="9"/>
        <v>2959</v>
      </c>
      <c r="I25" s="4">
        <f t="shared" si="9"/>
        <v>40529</v>
      </c>
      <c r="J25" s="4">
        <f t="shared" si="9"/>
        <v>43373</v>
      </c>
      <c r="K25" s="4">
        <f t="shared" si="9"/>
        <v>356800</v>
      </c>
      <c r="L25" s="4">
        <f t="shared" si="9"/>
        <v>94937</v>
      </c>
      <c r="M25" s="6">
        <f t="shared" si="1"/>
        <v>451737</v>
      </c>
    </row>
    <row r="26" spans="1:15" x14ac:dyDescent="0.25">
      <c r="A26" s="103" t="s">
        <v>24</v>
      </c>
      <c r="B26" s="103"/>
      <c r="C26" s="5">
        <f>SUM(C22:C25)</f>
        <v>420435</v>
      </c>
      <c r="D26" s="5">
        <f t="shared" ref="D26:M26" si="10">SUM(D22:D25)</f>
        <v>330615</v>
      </c>
      <c r="E26" s="5">
        <f t="shared" si="10"/>
        <v>281470</v>
      </c>
      <c r="F26" s="5">
        <f t="shared" si="10"/>
        <v>73738</v>
      </c>
      <c r="G26" s="5">
        <f t="shared" si="10"/>
        <v>177547</v>
      </c>
      <c r="H26" s="5">
        <f t="shared" si="10"/>
        <v>330932</v>
      </c>
      <c r="I26" s="5">
        <f t="shared" si="10"/>
        <v>354107</v>
      </c>
      <c r="J26" s="5">
        <f t="shared" si="10"/>
        <v>244848</v>
      </c>
      <c r="K26" s="5">
        <f t="shared" si="10"/>
        <v>1233559</v>
      </c>
      <c r="L26" s="5">
        <f t="shared" si="10"/>
        <v>980133</v>
      </c>
      <c r="M26" s="5">
        <f t="shared" si="10"/>
        <v>2213692</v>
      </c>
      <c r="N26" s="18"/>
      <c r="O26" s="18"/>
    </row>
    <row r="28" spans="1:15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5" x14ac:dyDescent="0.25">
      <c r="M29" s="18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2" x14ac:dyDescent="0.25">
      <c r="A33" s="8"/>
      <c r="B33" s="10"/>
      <c r="C33" s="10"/>
      <c r="D33" s="10"/>
      <c r="E33" s="10"/>
      <c r="F33" s="10"/>
      <c r="G33" s="7"/>
      <c r="H33" s="10"/>
      <c r="I33" s="10"/>
      <c r="J33" s="10"/>
      <c r="L33" s="18"/>
    </row>
    <row r="34" spans="1:12" x14ac:dyDescent="0.25">
      <c r="A34" s="9"/>
      <c r="B34" s="10"/>
      <c r="C34" s="10"/>
      <c r="D34" s="10"/>
      <c r="E34" s="10"/>
      <c r="F34" s="10"/>
      <c r="G34" s="7"/>
      <c r="H34" s="10"/>
      <c r="I34" s="10"/>
      <c r="J34" s="10"/>
      <c r="L34" s="18"/>
    </row>
    <row r="35" spans="1:12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2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2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</row>
    <row r="38" spans="1:12" x14ac:dyDescent="0.25">
      <c r="A38" s="8"/>
      <c r="B38" s="10"/>
      <c r="C38" s="10"/>
      <c r="D38" s="10"/>
      <c r="E38" s="10"/>
      <c r="F38" s="10"/>
      <c r="G38" s="10"/>
      <c r="H38" s="10"/>
      <c r="I38" s="10"/>
      <c r="J38" s="10"/>
    </row>
    <row r="39" spans="1:12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</row>
    <row r="40" spans="1:12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2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</row>
    <row r="42" spans="1:12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</row>
    <row r="43" spans="1:12" x14ac:dyDescent="0.25">
      <c r="A43" s="8"/>
      <c r="B43" s="10"/>
      <c r="C43" s="10"/>
      <c r="D43" s="10"/>
      <c r="E43" s="10"/>
      <c r="F43" s="10"/>
      <c r="G43" s="10"/>
      <c r="H43" s="10"/>
      <c r="I43" s="10"/>
      <c r="J43" s="10"/>
    </row>
    <row r="44" spans="1:12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</row>
    <row r="45" spans="1:12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</row>
    <row r="46" spans="1:12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2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</row>
  </sheetData>
  <mergeCells count="20">
    <mergeCell ref="A21:B21"/>
    <mergeCell ref="A22:A25"/>
    <mergeCell ref="A26:B26"/>
    <mergeCell ref="E5:F5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G5:H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workbookViewId="0"/>
  </sheetViews>
  <sheetFormatPr baseColWidth="10" defaultRowHeight="15" x14ac:dyDescent="0.25"/>
  <cols>
    <col min="1" max="1" width="14.28515625" customWidth="1"/>
    <col min="2" max="2" width="19.28515625" bestFit="1" customWidth="1"/>
  </cols>
  <sheetData>
    <row r="2" spans="1:15" ht="15.75" x14ac:dyDescent="0.25">
      <c r="A2" s="66" t="s">
        <v>111</v>
      </c>
      <c r="B2" s="63"/>
      <c r="C2" s="65" t="s">
        <v>65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5.75" x14ac:dyDescent="0.25">
      <c r="A3" s="66"/>
      <c r="B3" s="63"/>
      <c r="C3" s="65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5" ht="15" customHeight="1" x14ac:dyDescent="0.25">
      <c r="A4" s="92" t="s">
        <v>2</v>
      </c>
      <c r="B4" s="93"/>
      <c r="C4" s="72" t="s">
        <v>3</v>
      </c>
      <c r="D4" s="73"/>
      <c r="E4" s="73"/>
      <c r="F4" s="73"/>
      <c r="G4" s="73"/>
      <c r="H4" s="74"/>
      <c r="I4" s="75" t="s">
        <v>4</v>
      </c>
      <c r="J4" s="76"/>
      <c r="K4" s="75" t="s">
        <v>5</v>
      </c>
      <c r="L4" s="104"/>
      <c r="M4" s="76"/>
    </row>
    <row r="5" spans="1:15" x14ac:dyDescent="0.25">
      <c r="A5" s="101" t="s">
        <v>6</v>
      </c>
      <c r="B5" s="101" t="s">
        <v>7</v>
      </c>
      <c r="C5" s="72" t="s">
        <v>8</v>
      </c>
      <c r="D5" s="74"/>
      <c r="E5" s="72" t="s">
        <v>9</v>
      </c>
      <c r="F5" s="74"/>
      <c r="G5" s="72" t="s">
        <v>10</v>
      </c>
      <c r="H5" s="74"/>
      <c r="I5" s="77"/>
      <c r="J5" s="78"/>
      <c r="K5" s="77"/>
      <c r="L5" s="68"/>
      <c r="M5" s="78"/>
      <c r="O5" s="18"/>
    </row>
    <row r="6" spans="1:15" x14ac:dyDescent="0.25">
      <c r="A6" s="102"/>
      <c r="B6" s="102"/>
      <c r="C6" s="47" t="s">
        <v>11</v>
      </c>
      <c r="D6" s="47" t="s">
        <v>12</v>
      </c>
      <c r="E6" s="47" t="s">
        <v>11</v>
      </c>
      <c r="F6" s="47" t="s">
        <v>12</v>
      </c>
      <c r="G6" s="47" t="s">
        <v>11</v>
      </c>
      <c r="H6" s="47" t="s">
        <v>12</v>
      </c>
      <c r="I6" s="47" t="s">
        <v>11</v>
      </c>
      <c r="J6" s="47" t="s">
        <v>12</v>
      </c>
      <c r="K6" s="47" t="s">
        <v>11</v>
      </c>
      <c r="L6" s="47" t="s">
        <v>12</v>
      </c>
      <c r="M6" s="47" t="s">
        <v>13</v>
      </c>
      <c r="O6" s="18"/>
    </row>
    <row r="7" spans="1:15" x14ac:dyDescent="0.25">
      <c r="A7" s="62" t="s">
        <v>8</v>
      </c>
      <c r="B7" s="37" t="s">
        <v>61</v>
      </c>
      <c r="C7" s="4">
        <v>1216</v>
      </c>
      <c r="D7" s="4">
        <v>5440</v>
      </c>
      <c r="E7" s="4"/>
      <c r="F7" s="4"/>
      <c r="G7" s="4"/>
      <c r="H7" s="4">
        <v>1088</v>
      </c>
      <c r="I7" s="4">
        <v>402</v>
      </c>
      <c r="J7" s="4">
        <v>794</v>
      </c>
      <c r="K7" s="4">
        <f>C7+E7+G7+I7</f>
        <v>1618</v>
      </c>
      <c r="L7" s="4">
        <f>D7+F7+H7+J7</f>
        <v>7322</v>
      </c>
      <c r="M7" s="6">
        <f>K7+L7</f>
        <v>8940</v>
      </c>
      <c r="O7" s="18"/>
    </row>
    <row r="8" spans="1:15" x14ac:dyDescent="0.25">
      <c r="A8" s="62"/>
      <c r="B8" s="37" t="s">
        <v>62</v>
      </c>
      <c r="C8" s="4">
        <v>22</v>
      </c>
      <c r="D8" s="4">
        <v>97</v>
      </c>
      <c r="E8" s="4"/>
      <c r="F8" s="4"/>
      <c r="G8" s="4"/>
      <c r="H8" s="4">
        <v>25</v>
      </c>
      <c r="I8" s="4">
        <v>29</v>
      </c>
      <c r="J8" s="4"/>
      <c r="K8" s="4">
        <f t="shared" ref="K8:K10" si="0">C8+E8+G8+I8</f>
        <v>51</v>
      </c>
      <c r="L8" s="4">
        <f>D8+F8+H8+J8</f>
        <v>122</v>
      </c>
      <c r="M8" s="6">
        <f t="shared" ref="M8:M26" si="1">K8+L8</f>
        <v>173</v>
      </c>
      <c r="O8" s="18"/>
    </row>
    <row r="9" spans="1:15" x14ac:dyDescent="0.25">
      <c r="A9" s="62"/>
      <c r="B9" s="37" t="s">
        <v>63</v>
      </c>
      <c r="C9" s="4">
        <v>535</v>
      </c>
      <c r="D9" s="4">
        <v>140</v>
      </c>
      <c r="E9" s="4">
        <v>1</v>
      </c>
      <c r="F9" s="4"/>
      <c r="G9" s="4">
        <v>23</v>
      </c>
      <c r="H9" s="4"/>
      <c r="I9" s="4">
        <v>79</v>
      </c>
      <c r="J9" s="4">
        <v>20</v>
      </c>
      <c r="K9" s="4">
        <f t="shared" si="0"/>
        <v>638</v>
      </c>
      <c r="L9" s="4">
        <f>D9+F9+H9+J9</f>
        <v>160</v>
      </c>
      <c r="M9" s="6">
        <f t="shared" si="1"/>
        <v>798</v>
      </c>
      <c r="O9" s="18"/>
    </row>
    <row r="10" spans="1:15" x14ac:dyDescent="0.25">
      <c r="A10" s="62"/>
      <c r="B10" s="37" t="s">
        <v>64</v>
      </c>
      <c r="C10" s="4">
        <v>3601</v>
      </c>
      <c r="D10" s="4">
        <v>1131</v>
      </c>
      <c r="E10" s="4">
        <v>1</v>
      </c>
      <c r="F10" s="4"/>
      <c r="G10" s="4">
        <v>22</v>
      </c>
      <c r="H10" s="4">
        <v>43</v>
      </c>
      <c r="I10" s="4">
        <v>343</v>
      </c>
      <c r="J10" s="4">
        <v>187</v>
      </c>
      <c r="K10" s="4">
        <f t="shared" si="0"/>
        <v>3967</v>
      </c>
      <c r="L10" s="4">
        <f>D10+F10+H10+J10</f>
        <v>1361</v>
      </c>
      <c r="M10" s="6">
        <f t="shared" si="1"/>
        <v>5328</v>
      </c>
      <c r="O10" s="18"/>
    </row>
    <row r="11" spans="1:15" x14ac:dyDescent="0.25">
      <c r="A11" s="103" t="s">
        <v>20</v>
      </c>
      <c r="B11" s="103"/>
      <c r="C11" s="5">
        <f>SUM(C7:C10)</f>
        <v>5374</v>
      </c>
      <c r="D11" s="5">
        <f>SUM(D7:D10)</f>
        <v>6808</v>
      </c>
      <c r="E11" s="5">
        <f t="shared" ref="E11:J11" si="2">SUM(E7:E10)</f>
        <v>2</v>
      </c>
      <c r="F11" s="5">
        <f t="shared" si="2"/>
        <v>0</v>
      </c>
      <c r="G11" s="5">
        <f t="shared" si="2"/>
        <v>45</v>
      </c>
      <c r="H11" s="5">
        <f t="shared" si="2"/>
        <v>1156</v>
      </c>
      <c r="I11" s="5">
        <f t="shared" si="2"/>
        <v>853</v>
      </c>
      <c r="J11" s="5">
        <f t="shared" si="2"/>
        <v>1001</v>
      </c>
      <c r="K11" s="5">
        <f>SUM(K7:K10)</f>
        <v>6274</v>
      </c>
      <c r="L11" s="5">
        <f>SUM(L7:L10)</f>
        <v>8965</v>
      </c>
      <c r="M11" s="6">
        <f t="shared" si="1"/>
        <v>15239</v>
      </c>
    </row>
    <row r="12" spans="1:15" x14ac:dyDescent="0.25">
      <c r="A12" s="62" t="s">
        <v>9</v>
      </c>
      <c r="B12" s="37" t="s">
        <v>61</v>
      </c>
      <c r="C12" s="4"/>
      <c r="D12" s="4">
        <v>309</v>
      </c>
      <c r="E12" s="4">
        <v>704</v>
      </c>
      <c r="F12" s="4">
        <v>2068</v>
      </c>
      <c r="G12" s="4">
        <v>746</v>
      </c>
      <c r="H12" s="4"/>
      <c r="I12" s="4">
        <v>602</v>
      </c>
      <c r="J12" s="4">
        <v>1810</v>
      </c>
      <c r="K12" s="4">
        <f>C12+E12+G12+I12</f>
        <v>2052</v>
      </c>
      <c r="L12" s="4">
        <f>D12+F12+H12+J12</f>
        <v>4187</v>
      </c>
      <c r="M12" s="6">
        <f t="shared" si="1"/>
        <v>6239</v>
      </c>
    </row>
    <row r="13" spans="1:15" x14ac:dyDescent="0.25">
      <c r="A13" s="62"/>
      <c r="B13" s="37" t="s">
        <v>62</v>
      </c>
      <c r="C13" s="4"/>
      <c r="D13" s="4">
        <v>5</v>
      </c>
      <c r="E13" s="4">
        <v>2</v>
      </c>
      <c r="F13" s="4">
        <v>3</v>
      </c>
      <c r="G13" s="4">
        <v>15</v>
      </c>
      <c r="H13" s="4"/>
      <c r="I13" s="4"/>
      <c r="J13" s="4">
        <v>3</v>
      </c>
      <c r="K13" s="4">
        <f t="shared" ref="K13:K15" si="3">C13+E13+G13+I13</f>
        <v>17</v>
      </c>
      <c r="L13" s="4">
        <f t="shared" ref="L13:L15" si="4">D13+F13+H13+J13</f>
        <v>11</v>
      </c>
      <c r="M13" s="6">
        <f t="shared" si="1"/>
        <v>28</v>
      </c>
    </row>
    <row r="14" spans="1:15" x14ac:dyDescent="0.25">
      <c r="A14" s="62"/>
      <c r="B14" s="37" t="s">
        <v>63</v>
      </c>
      <c r="C14" s="4"/>
      <c r="D14" s="4">
        <v>29</v>
      </c>
      <c r="E14" s="4">
        <v>94</v>
      </c>
      <c r="F14" s="4">
        <v>7</v>
      </c>
      <c r="G14" s="4"/>
      <c r="H14" s="4">
        <v>8</v>
      </c>
      <c r="I14" s="4">
        <v>41</v>
      </c>
      <c r="J14" s="4">
        <v>39</v>
      </c>
      <c r="K14" s="4">
        <f t="shared" si="3"/>
        <v>135</v>
      </c>
      <c r="L14" s="4">
        <f t="shared" si="4"/>
        <v>83</v>
      </c>
      <c r="M14" s="6">
        <f t="shared" si="1"/>
        <v>218</v>
      </c>
    </row>
    <row r="15" spans="1:15" x14ac:dyDescent="0.25">
      <c r="A15" s="62"/>
      <c r="B15" s="37" t="s">
        <v>64</v>
      </c>
      <c r="C15" s="4">
        <v>31</v>
      </c>
      <c r="D15" s="4">
        <v>653</v>
      </c>
      <c r="E15" s="4">
        <v>1289</v>
      </c>
      <c r="F15" s="4">
        <v>25</v>
      </c>
      <c r="G15" s="4">
        <v>19</v>
      </c>
      <c r="H15" s="4">
        <v>23</v>
      </c>
      <c r="I15" s="4">
        <v>570</v>
      </c>
      <c r="J15" s="4">
        <v>365</v>
      </c>
      <c r="K15" s="4">
        <f t="shared" si="3"/>
        <v>1909</v>
      </c>
      <c r="L15" s="4">
        <f t="shared" si="4"/>
        <v>1066</v>
      </c>
      <c r="M15" s="6">
        <f t="shared" si="1"/>
        <v>2975</v>
      </c>
    </row>
    <row r="16" spans="1:15" x14ac:dyDescent="0.25">
      <c r="A16" s="103" t="s">
        <v>21</v>
      </c>
      <c r="B16" s="103"/>
      <c r="C16" s="5">
        <f>SUM(C12:C15)</f>
        <v>31</v>
      </c>
      <c r="D16" s="5">
        <f t="shared" ref="D16:L16" si="5">SUM(D12:D15)</f>
        <v>996</v>
      </c>
      <c r="E16" s="5">
        <f t="shared" si="5"/>
        <v>2089</v>
      </c>
      <c r="F16" s="5">
        <f t="shared" si="5"/>
        <v>2103</v>
      </c>
      <c r="G16" s="5">
        <f t="shared" si="5"/>
        <v>780</v>
      </c>
      <c r="H16" s="5">
        <f t="shared" si="5"/>
        <v>31</v>
      </c>
      <c r="I16" s="5">
        <f t="shared" si="5"/>
        <v>1213</v>
      </c>
      <c r="J16" s="5">
        <f t="shared" si="5"/>
        <v>2217</v>
      </c>
      <c r="K16" s="5">
        <f t="shared" si="5"/>
        <v>4113</v>
      </c>
      <c r="L16" s="5">
        <f t="shared" si="5"/>
        <v>5347</v>
      </c>
      <c r="M16" s="5">
        <f t="shared" si="1"/>
        <v>9460</v>
      </c>
    </row>
    <row r="17" spans="1:14" x14ac:dyDescent="0.25">
      <c r="A17" s="62" t="s">
        <v>10</v>
      </c>
      <c r="B17" s="37" t="s">
        <v>61</v>
      </c>
      <c r="C17" s="4">
        <v>241</v>
      </c>
      <c r="D17" s="4">
        <v>315</v>
      </c>
      <c r="E17" s="4">
        <v>300</v>
      </c>
      <c r="F17" s="4">
        <v>98</v>
      </c>
      <c r="G17" s="4">
        <v>50</v>
      </c>
      <c r="H17" s="4">
        <v>2463</v>
      </c>
      <c r="I17" s="4">
        <v>98</v>
      </c>
      <c r="J17" s="4">
        <v>897</v>
      </c>
      <c r="K17" s="4">
        <f>C17+E17+G17+I17</f>
        <v>689</v>
      </c>
      <c r="L17" s="4">
        <f>D17+F17+H17+J17</f>
        <v>3773</v>
      </c>
      <c r="M17" s="5">
        <f t="shared" si="1"/>
        <v>4462</v>
      </c>
    </row>
    <row r="18" spans="1:14" x14ac:dyDescent="0.25">
      <c r="A18" s="62"/>
      <c r="B18" s="37" t="s">
        <v>62</v>
      </c>
      <c r="C18" s="4">
        <v>8</v>
      </c>
      <c r="D18" s="4">
        <v>18</v>
      </c>
      <c r="E18" s="4">
        <v>6</v>
      </c>
      <c r="F18" s="4">
        <v>18</v>
      </c>
      <c r="G18" s="4">
        <v>21</v>
      </c>
      <c r="H18" s="4">
        <v>21</v>
      </c>
      <c r="I18" s="4">
        <v>1</v>
      </c>
      <c r="J18" s="4">
        <v>9</v>
      </c>
      <c r="K18" s="4">
        <f t="shared" ref="K18:K20" si="6">C18+E18+G18+I18</f>
        <v>36</v>
      </c>
      <c r="L18" s="4">
        <f t="shared" ref="L18:L20" si="7">D18+F18+H18+J18</f>
        <v>66</v>
      </c>
      <c r="M18" s="5">
        <f t="shared" si="1"/>
        <v>102</v>
      </c>
    </row>
    <row r="19" spans="1:14" x14ac:dyDescent="0.25">
      <c r="A19" s="62"/>
      <c r="B19" s="37" t="s">
        <v>63</v>
      </c>
      <c r="C19" s="4">
        <v>65</v>
      </c>
      <c r="D19" s="4">
        <v>59</v>
      </c>
      <c r="E19" s="4">
        <v>33</v>
      </c>
      <c r="F19" s="4"/>
      <c r="G19" s="4">
        <v>220</v>
      </c>
      <c r="H19" s="4">
        <v>6</v>
      </c>
      <c r="I19" s="4">
        <v>23</v>
      </c>
      <c r="J19" s="4">
        <v>22</v>
      </c>
      <c r="K19" s="4">
        <f t="shared" si="6"/>
        <v>341</v>
      </c>
      <c r="L19" s="4">
        <f t="shared" si="7"/>
        <v>87</v>
      </c>
      <c r="M19" s="5">
        <f t="shared" si="1"/>
        <v>428</v>
      </c>
    </row>
    <row r="20" spans="1:14" x14ac:dyDescent="0.25">
      <c r="A20" s="62"/>
      <c r="B20" s="37" t="s">
        <v>64</v>
      </c>
      <c r="C20" s="4">
        <v>58</v>
      </c>
      <c r="D20" s="4">
        <v>249</v>
      </c>
      <c r="E20" s="4">
        <v>82</v>
      </c>
      <c r="F20" s="4"/>
      <c r="G20" s="4">
        <v>714</v>
      </c>
      <c r="H20" s="4">
        <v>23</v>
      </c>
      <c r="I20" s="4">
        <v>53</v>
      </c>
      <c r="J20" s="4">
        <v>137</v>
      </c>
      <c r="K20" s="4">
        <f t="shared" si="6"/>
        <v>907</v>
      </c>
      <c r="L20" s="4">
        <f t="shared" si="7"/>
        <v>409</v>
      </c>
      <c r="M20" s="5">
        <f t="shared" si="1"/>
        <v>1316</v>
      </c>
    </row>
    <row r="21" spans="1:14" x14ac:dyDescent="0.25">
      <c r="A21" s="103" t="s">
        <v>22</v>
      </c>
      <c r="B21" s="103"/>
      <c r="C21" s="5">
        <f>SUM(C17:C20)</f>
        <v>372</v>
      </c>
      <c r="D21" s="5">
        <f t="shared" ref="D21:L21" si="8">SUM(D17:D20)</f>
        <v>641</v>
      </c>
      <c r="E21" s="5">
        <f t="shared" si="8"/>
        <v>421</v>
      </c>
      <c r="F21" s="5">
        <f t="shared" si="8"/>
        <v>116</v>
      </c>
      <c r="G21" s="5">
        <f t="shared" si="8"/>
        <v>1005</v>
      </c>
      <c r="H21" s="5">
        <f t="shared" si="8"/>
        <v>2513</v>
      </c>
      <c r="I21" s="5">
        <f t="shared" si="8"/>
        <v>175</v>
      </c>
      <c r="J21" s="5">
        <f t="shared" si="8"/>
        <v>1065</v>
      </c>
      <c r="K21" s="5">
        <f t="shared" si="8"/>
        <v>1973</v>
      </c>
      <c r="L21" s="5">
        <f t="shared" si="8"/>
        <v>4335</v>
      </c>
      <c r="M21" s="5">
        <f t="shared" si="1"/>
        <v>6308</v>
      </c>
    </row>
    <row r="22" spans="1:14" x14ac:dyDescent="0.25">
      <c r="A22" s="62" t="s">
        <v>23</v>
      </c>
      <c r="B22" s="37" t="s">
        <v>61</v>
      </c>
      <c r="C22" s="4">
        <f>C7+C12+C17</f>
        <v>1457</v>
      </c>
      <c r="D22" s="4">
        <f>D7+D12+D17</f>
        <v>6064</v>
      </c>
      <c r="E22" s="4">
        <f t="shared" ref="E22:L22" si="9">E7+E12+E17</f>
        <v>1004</v>
      </c>
      <c r="F22" s="4">
        <f t="shared" si="9"/>
        <v>2166</v>
      </c>
      <c r="G22" s="4">
        <f t="shared" si="9"/>
        <v>796</v>
      </c>
      <c r="H22" s="4">
        <f t="shared" si="9"/>
        <v>3551</v>
      </c>
      <c r="I22" s="4">
        <f t="shared" si="9"/>
        <v>1102</v>
      </c>
      <c r="J22" s="4">
        <f t="shared" si="9"/>
        <v>3501</v>
      </c>
      <c r="K22" s="4">
        <f t="shared" si="9"/>
        <v>4359</v>
      </c>
      <c r="L22" s="4">
        <f t="shared" si="9"/>
        <v>15282</v>
      </c>
      <c r="M22" s="6">
        <f t="shared" si="1"/>
        <v>19641</v>
      </c>
    </row>
    <row r="23" spans="1:14" x14ac:dyDescent="0.25">
      <c r="A23" s="62"/>
      <c r="B23" s="37" t="s">
        <v>62</v>
      </c>
      <c r="C23" s="4">
        <f t="shared" ref="C23:L25" si="10">C8+C13+C18</f>
        <v>30</v>
      </c>
      <c r="D23" s="4">
        <f t="shared" si="10"/>
        <v>120</v>
      </c>
      <c r="E23" s="4">
        <f t="shared" si="10"/>
        <v>8</v>
      </c>
      <c r="F23" s="4">
        <f t="shared" si="10"/>
        <v>21</v>
      </c>
      <c r="G23" s="4">
        <f t="shared" si="10"/>
        <v>36</v>
      </c>
      <c r="H23" s="4">
        <f t="shared" si="10"/>
        <v>46</v>
      </c>
      <c r="I23" s="4">
        <f t="shared" si="10"/>
        <v>30</v>
      </c>
      <c r="J23" s="4">
        <f t="shared" si="10"/>
        <v>12</v>
      </c>
      <c r="K23" s="4">
        <f t="shared" si="10"/>
        <v>104</v>
      </c>
      <c r="L23" s="4">
        <f t="shared" si="10"/>
        <v>199</v>
      </c>
      <c r="M23" s="6">
        <f t="shared" si="1"/>
        <v>303</v>
      </c>
    </row>
    <row r="24" spans="1:14" x14ac:dyDescent="0.25">
      <c r="A24" s="62"/>
      <c r="B24" s="37" t="s">
        <v>63</v>
      </c>
      <c r="C24" s="4">
        <f t="shared" si="10"/>
        <v>600</v>
      </c>
      <c r="D24" s="4">
        <f t="shared" si="10"/>
        <v>228</v>
      </c>
      <c r="E24" s="4">
        <f t="shared" si="10"/>
        <v>128</v>
      </c>
      <c r="F24" s="4">
        <f t="shared" si="10"/>
        <v>7</v>
      </c>
      <c r="G24" s="4">
        <f t="shared" si="10"/>
        <v>243</v>
      </c>
      <c r="H24" s="4">
        <f t="shared" si="10"/>
        <v>14</v>
      </c>
      <c r="I24" s="4">
        <f t="shared" si="10"/>
        <v>143</v>
      </c>
      <c r="J24" s="4">
        <f t="shared" si="10"/>
        <v>81</v>
      </c>
      <c r="K24" s="4">
        <f t="shared" si="10"/>
        <v>1114</v>
      </c>
      <c r="L24" s="4">
        <f t="shared" si="10"/>
        <v>330</v>
      </c>
      <c r="M24" s="6">
        <f t="shared" si="1"/>
        <v>1444</v>
      </c>
    </row>
    <row r="25" spans="1:14" x14ac:dyDescent="0.25">
      <c r="A25" s="62"/>
      <c r="B25" s="37" t="s">
        <v>64</v>
      </c>
      <c r="C25" s="4">
        <f t="shared" si="10"/>
        <v>3690</v>
      </c>
      <c r="D25" s="4">
        <f t="shared" si="10"/>
        <v>2033</v>
      </c>
      <c r="E25" s="4">
        <f t="shared" si="10"/>
        <v>1372</v>
      </c>
      <c r="F25" s="4">
        <f t="shared" si="10"/>
        <v>25</v>
      </c>
      <c r="G25" s="4">
        <f t="shared" si="10"/>
        <v>755</v>
      </c>
      <c r="H25" s="4">
        <f t="shared" si="10"/>
        <v>89</v>
      </c>
      <c r="I25" s="4">
        <f t="shared" si="10"/>
        <v>966</v>
      </c>
      <c r="J25" s="4">
        <f t="shared" si="10"/>
        <v>689</v>
      </c>
      <c r="K25" s="4">
        <f t="shared" si="10"/>
        <v>6783</v>
      </c>
      <c r="L25" s="4">
        <f t="shared" si="10"/>
        <v>2836</v>
      </c>
      <c r="M25" s="6">
        <f t="shared" si="1"/>
        <v>9619</v>
      </c>
    </row>
    <row r="26" spans="1:14" x14ac:dyDescent="0.25">
      <c r="A26" s="103" t="s">
        <v>24</v>
      </c>
      <c r="B26" s="103"/>
      <c r="C26" s="5">
        <f>C11+C16+C21</f>
        <v>5777</v>
      </c>
      <c r="D26" s="5">
        <f t="shared" ref="D26:L26" si="11">D11+D16+D21</f>
        <v>8445</v>
      </c>
      <c r="E26" s="5">
        <f t="shared" si="11"/>
        <v>2512</v>
      </c>
      <c r="F26" s="5">
        <f t="shared" si="11"/>
        <v>2219</v>
      </c>
      <c r="G26" s="5">
        <f t="shared" si="11"/>
        <v>1830</v>
      </c>
      <c r="H26" s="5">
        <f t="shared" si="11"/>
        <v>3700</v>
      </c>
      <c r="I26" s="5">
        <f t="shared" si="11"/>
        <v>2241</v>
      </c>
      <c r="J26" s="5">
        <f t="shared" si="11"/>
        <v>4283</v>
      </c>
      <c r="K26" s="5">
        <f t="shared" si="11"/>
        <v>12360</v>
      </c>
      <c r="L26" s="5">
        <f t="shared" si="11"/>
        <v>18647</v>
      </c>
      <c r="M26" s="6">
        <f t="shared" si="1"/>
        <v>31007</v>
      </c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8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8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8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8"/>
      <c r="B49" s="10"/>
      <c r="C49" s="10"/>
      <c r="D49" s="10"/>
      <c r="E49" s="10"/>
      <c r="F49" s="10"/>
      <c r="G49" s="10"/>
      <c r="H49" s="10"/>
      <c r="I49" s="10"/>
      <c r="J49" s="10"/>
    </row>
  </sheetData>
  <mergeCells count="20">
    <mergeCell ref="A21:B21"/>
    <mergeCell ref="A22:A25"/>
    <mergeCell ref="A26:B26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zoomScaleNormal="100" zoomScaleSheetLayoutView="100" workbookViewId="0"/>
  </sheetViews>
  <sheetFormatPr baseColWidth="10" defaultRowHeight="15" x14ac:dyDescent="0.25"/>
  <cols>
    <col min="1" max="1" width="25.7109375" bestFit="1" customWidth="1"/>
    <col min="2" max="3" width="12.28515625" customWidth="1"/>
    <col min="4" max="5" width="12" customWidth="1"/>
    <col min="6" max="6" width="12.28515625" customWidth="1"/>
    <col min="7" max="7" width="12.5703125" customWidth="1"/>
    <col min="8" max="8" width="12" bestFit="1" customWidth="1"/>
    <col min="9" max="9" width="12.5703125" bestFit="1" customWidth="1"/>
    <col min="10" max="10" width="12.28515625" bestFit="1" customWidth="1"/>
    <col min="11" max="11" width="13.42578125" bestFit="1" customWidth="1"/>
    <col min="12" max="12" width="13" bestFit="1" customWidth="1"/>
    <col min="13" max="13" width="14.140625" bestFit="1" customWidth="1"/>
    <col min="16" max="16" width="11.85546875" bestFit="1" customWidth="1"/>
  </cols>
  <sheetData>
    <row r="2" spans="1:19" ht="15.75" x14ac:dyDescent="0.25">
      <c r="A2" s="84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ht="15.75" x14ac:dyDescent="0.25">
      <c r="A3" s="84" t="s">
        <v>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9" ht="15.75" x14ac:dyDescent="0.25">
      <c r="A4" s="84" t="s">
        <v>109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9" ht="18" x14ac:dyDescent="0.25">
      <c r="A5" s="105" t="s">
        <v>26</v>
      </c>
      <c r="B5" s="106" t="s">
        <v>8</v>
      </c>
      <c r="C5" s="106"/>
      <c r="D5" s="106"/>
      <c r="E5" s="106" t="s">
        <v>9</v>
      </c>
      <c r="F5" s="106"/>
      <c r="G5" s="106"/>
      <c r="H5" s="106" t="s">
        <v>10</v>
      </c>
      <c r="I5" s="106"/>
      <c r="J5" s="106"/>
      <c r="K5" s="106" t="s">
        <v>27</v>
      </c>
      <c r="L5" s="106"/>
      <c r="M5" s="106"/>
    </row>
    <row r="6" spans="1:19" x14ac:dyDescent="0.25">
      <c r="A6" s="105"/>
      <c r="B6" s="105" t="s">
        <v>28</v>
      </c>
      <c r="C6" s="105"/>
      <c r="D6" s="105" t="s">
        <v>13</v>
      </c>
      <c r="E6" s="105" t="s">
        <v>28</v>
      </c>
      <c r="F6" s="105"/>
      <c r="G6" s="105" t="s">
        <v>13</v>
      </c>
      <c r="H6" s="105" t="s">
        <v>28</v>
      </c>
      <c r="I6" s="105"/>
      <c r="J6" s="105" t="s">
        <v>13</v>
      </c>
      <c r="K6" s="105" t="s">
        <v>28</v>
      </c>
      <c r="L6" s="105"/>
      <c r="M6" s="105" t="s">
        <v>13</v>
      </c>
    </row>
    <row r="7" spans="1:19" x14ac:dyDescent="0.25">
      <c r="A7" s="105"/>
      <c r="B7" s="49" t="s">
        <v>11</v>
      </c>
      <c r="C7" s="49" t="s">
        <v>29</v>
      </c>
      <c r="D7" s="105"/>
      <c r="E7" s="49" t="s">
        <v>11</v>
      </c>
      <c r="F7" s="49" t="s">
        <v>29</v>
      </c>
      <c r="G7" s="105"/>
      <c r="H7" s="49" t="s">
        <v>11</v>
      </c>
      <c r="I7" s="49" t="s">
        <v>12</v>
      </c>
      <c r="J7" s="105"/>
      <c r="K7" s="49" t="s">
        <v>11</v>
      </c>
      <c r="L7" s="49" t="s">
        <v>12</v>
      </c>
      <c r="M7" s="105"/>
    </row>
    <row r="8" spans="1:19" x14ac:dyDescent="0.25">
      <c r="A8" s="41" t="s">
        <v>30</v>
      </c>
      <c r="B8" s="4">
        <v>349687</v>
      </c>
      <c r="C8" s="4">
        <v>299741</v>
      </c>
      <c r="D8" s="6">
        <f>B8+C8</f>
        <v>649428</v>
      </c>
      <c r="E8" s="4">
        <v>30043</v>
      </c>
      <c r="F8" s="4">
        <v>25971</v>
      </c>
      <c r="G8" s="6">
        <f>E8+F8</f>
        <v>56014</v>
      </c>
      <c r="H8" s="4">
        <v>46482</v>
      </c>
      <c r="I8" s="4">
        <v>13348</v>
      </c>
      <c r="J8" s="6">
        <f>H8+I8</f>
        <v>59830</v>
      </c>
      <c r="K8" s="4">
        <f>B8+E8+H8</f>
        <v>426212</v>
      </c>
      <c r="L8" s="4">
        <f>C8+F8+I8</f>
        <v>339060</v>
      </c>
      <c r="M8" s="6">
        <f>K8+L8</f>
        <v>765272</v>
      </c>
      <c r="S8" s="18"/>
    </row>
    <row r="9" spans="1:19" x14ac:dyDescent="0.25">
      <c r="A9" s="41" t="s">
        <v>31</v>
      </c>
      <c r="B9" s="4">
        <v>4607</v>
      </c>
      <c r="C9" s="4"/>
      <c r="D9" s="6">
        <f t="shared" ref="D9:D11" si="0">B9+C9</f>
        <v>4607</v>
      </c>
      <c r="E9" s="4">
        <v>243960</v>
      </c>
      <c r="F9" s="4">
        <v>75638</v>
      </c>
      <c r="G9" s="6">
        <f t="shared" ref="G9:G29" si="1">E9+F9</f>
        <v>319598</v>
      </c>
      <c r="H9" s="4">
        <v>35415</v>
      </c>
      <c r="I9" s="4">
        <v>319</v>
      </c>
      <c r="J9" s="6">
        <f t="shared" ref="J9:J11" si="2">H9+I9</f>
        <v>35734</v>
      </c>
      <c r="K9" s="4">
        <f t="shared" ref="K9:K10" si="3">B9+E9+H9</f>
        <v>283982</v>
      </c>
      <c r="L9" s="4">
        <f t="shared" ref="L9:L10" si="4">C9+F9+I9</f>
        <v>75957</v>
      </c>
      <c r="M9" s="6">
        <f t="shared" ref="M9:M10" si="5">K9+L9</f>
        <v>359939</v>
      </c>
      <c r="S9" s="18"/>
    </row>
    <row r="10" spans="1:19" x14ac:dyDescent="0.25">
      <c r="A10" s="41" t="s">
        <v>32</v>
      </c>
      <c r="B10" s="4">
        <v>11552</v>
      </c>
      <c r="C10" s="4">
        <v>41019</v>
      </c>
      <c r="D10" s="6">
        <f t="shared" si="0"/>
        <v>52571</v>
      </c>
      <c r="E10" s="4">
        <v>18910</v>
      </c>
      <c r="F10" s="4">
        <v>73268</v>
      </c>
      <c r="G10" s="6">
        <f t="shared" si="1"/>
        <v>92178</v>
      </c>
      <c r="H10" s="4">
        <v>148166</v>
      </c>
      <c r="I10" s="4">
        <v>221094</v>
      </c>
      <c r="J10" s="6">
        <f t="shared" si="2"/>
        <v>369260</v>
      </c>
      <c r="K10" s="4">
        <f t="shared" si="3"/>
        <v>178628</v>
      </c>
      <c r="L10" s="4">
        <f t="shared" si="4"/>
        <v>335381</v>
      </c>
      <c r="M10" s="6">
        <f t="shared" si="5"/>
        <v>514009</v>
      </c>
      <c r="S10" s="18"/>
    </row>
    <row r="11" spans="1:19" x14ac:dyDescent="0.25">
      <c r="A11" s="42" t="s">
        <v>33</v>
      </c>
      <c r="B11" s="6">
        <f>SUM(B8:B10)</f>
        <v>365846</v>
      </c>
      <c r="C11" s="6">
        <f>SUM(C8:C10)</f>
        <v>340760</v>
      </c>
      <c r="D11" s="6">
        <f t="shared" si="0"/>
        <v>706606</v>
      </c>
      <c r="E11" s="6">
        <f>SUM(E8:E10)</f>
        <v>292913</v>
      </c>
      <c r="F11" s="6">
        <f>SUM(F8:F10)</f>
        <v>174877</v>
      </c>
      <c r="G11" s="6">
        <f t="shared" si="1"/>
        <v>467790</v>
      </c>
      <c r="H11" s="6">
        <f>SUM(H8:H10)</f>
        <v>230063</v>
      </c>
      <c r="I11" s="6">
        <f>SUM(I8:I10)</f>
        <v>234761</v>
      </c>
      <c r="J11" s="6">
        <f t="shared" si="2"/>
        <v>464824</v>
      </c>
      <c r="K11" s="6">
        <f>SUM(K8:K10)</f>
        <v>888822</v>
      </c>
      <c r="L11" s="6">
        <f>SUM(L8:L10)</f>
        <v>750398</v>
      </c>
      <c r="M11" s="6">
        <f>K11+L11</f>
        <v>1639220</v>
      </c>
      <c r="O11" s="18"/>
    </row>
    <row r="12" spans="1:19" x14ac:dyDescent="0.25">
      <c r="A12" s="43" t="s">
        <v>34</v>
      </c>
      <c r="B12" s="4"/>
      <c r="C12" s="4"/>
      <c r="D12" s="6">
        <f>B12+C12</f>
        <v>0</v>
      </c>
      <c r="E12" s="1">
        <v>3326</v>
      </c>
      <c r="F12" s="1">
        <v>480</v>
      </c>
      <c r="G12" s="6">
        <f t="shared" si="1"/>
        <v>3806</v>
      </c>
      <c r="H12" s="1">
        <v>43</v>
      </c>
      <c r="I12" s="1"/>
      <c r="J12" s="6">
        <f>H12+I12</f>
        <v>43</v>
      </c>
      <c r="K12" s="1">
        <f>B12+E12+H12</f>
        <v>3369</v>
      </c>
      <c r="L12" s="1">
        <f>C12+F12+I12</f>
        <v>480</v>
      </c>
      <c r="M12" s="6">
        <f t="shared" ref="M12:M29" si="6">K12+L12</f>
        <v>3849</v>
      </c>
      <c r="O12" s="18"/>
    </row>
    <row r="13" spans="1:19" x14ac:dyDescent="0.25">
      <c r="A13" s="43" t="s">
        <v>91</v>
      </c>
      <c r="B13" s="1"/>
      <c r="C13" s="1"/>
      <c r="D13" s="6">
        <f t="shared" ref="D13:D29" si="7">B13+C13</f>
        <v>0</v>
      </c>
      <c r="E13" s="1">
        <v>26</v>
      </c>
      <c r="F13" s="1"/>
      <c r="G13" s="6">
        <f t="shared" si="1"/>
        <v>26</v>
      </c>
      <c r="H13" s="1"/>
      <c r="I13" s="1"/>
      <c r="J13" s="6">
        <f t="shared" ref="J13:J37" si="8">H13+I13</f>
        <v>0</v>
      </c>
      <c r="K13" s="1">
        <f t="shared" ref="K13:K20" si="9">B13+E13+H13</f>
        <v>26</v>
      </c>
      <c r="L13" s="1">
        <f t="shared" ref="L13:L20" si="10">C13+F13+I13</f>
        <v>0</v>
      </c>
      <c r="M13" s="6">
        <f t="shared" si="6"/>
        <v>26</v>
      </c>
      <c r="O13" s="18"/>
    </row>
    <row r="14" spans="1:19" x14ac:dyDescent="0.25">
      <c r="A14" s="43" t="s">
        <v>72</v>
      </c>
      <c r="B14" s="1">
        <v>1</v>
      </c>
      <c r="C14" s="1"/>
      <c r="D14" s="6">
        <f t="shared" si="7"/>
        <v>1</v>
      </c>
      <c r="E14" s="1"/>
      <c r="F14" s="1"/>
      <c r="G14" s="6">
        <f t="shared" si="1"/>
        <v>0</v>
      </c>
      <c r="H14" s="1"/>
      <c r="I14" s="1"/>
      <c r="J14" s="6">
        <f t="shared" si="8"/>
        <v>0</v>
      </c>
      <c r="K14" s="1">
        <f t="shared" si="9"/>
        <v>1</v>
      </c>
      <c r="L14" s="1">
        <f t="shared" si="10"/>
        <v>0</v>
      </c>
      <c r="M14" s="6">
        <f t="shared" si="6"/>
        <v>1</v>
      </c>
      <c r="O14" s="18"/>
    </row>
    <row r="15" spans="1:19" x14ac:dyDescent="0.25">
      <c r="A15" s="43" t="s">
        <v>36</v>
      </c>
      <c r="B15" s="1">
        <v>8879</v>
      </c>
      <c r="C15" s="1"/>
      <c r="D15" s="6">
        <f t="shared" si="7"/>
        <v>8879</v>
      </c>
      <c r="E15" s="1">
        <v>49229</v>
      </c>
      <c r="F15" s="1">
        <v>1147</v>
      </c>
      <c r="G15" s="6">
        <f t="shared" si="1"/>
        <v>50376</v>
      </c>
      <c r="H15" s="1">
        <v>10022</v>
      </c>
      <c r="I15" s="1">
        <v>267</v>
      </c>
      <c r="J15" s="6">
        <f t="shared" si="8"/>
        <v>10289</v>
      </c>
      <c r="K15" s="1">
        <f t="shared" si="9"/>
        <v>68130</v>
      </c>
      <c r="L15" s="1">
        <f t="shared" si="10"/>
        <v>1414</v>
      </c>
      <c r="M15" s="6">
        <f t="shared" si="6"/>
        <v>69544</v>
      </c>
    </row>
    <row r="16" spans="1:19" x14ac:dyDescent="0.25">
      <c r="A16" s="43" t="s">
        <v>37</v>
      </c>
      <c r="B16" s="1">
        <v>728</v>
      </c>
      <c r="C16" s="1">
        <v>479</v>
      </c>
      <c r="D16" s="6">
        <f t="shared" si="7"/>
        <v>1207</v>
      </c>
      <c r="E16" s="1">
        <v>6985</v>
      </c>
      <c r="F16" s="1">
        <v>6855</v>
      </c>
      <c r="G16" s="6">
        <f t="shared" si="1"/>
        <v>13840</v>
      </c>
      <c r="H16" s="1">
        <v>6282</v>
      </c>
      <c r="I16" s="1">
        <v>23287</v>
      </c>
      <c r="J16" s="6">
        <f t="shared" si="8"/>
        <v>29569</v>
      </c>
      <c r="K16" s="1">
        <f t="shared" si="9"/>
        <v>13995</v>
      </c>
      <c r="L16" s="1">
        <f t="shared" si="10"/>
        <v>30621</v>
      </c>
      <c r="M16" s="6">
        <f t="shared" si="6"/>
        <v>44616</v>
      </c>
      <c r="O16" s="18"/>
    </row>
    <row r="17" spans="1:18" s="17" customFormat="1" x14ac:dyDescent="0.25">
      <c r="A17" s="44" t="s">
        <v>38</v>
      </c>
      <c r="B17" s="2">
        <v>13224</v>
      </c>
      <c r="C17" s="2">
        <v>4355</v>
      </c>
      <c r="D17" s="6">
        <f t="shared" si="7"/>
        <v>17579</v>
      </c>
      <c r="E17" s="2">
        <v>7419</v>
      </c>
      <c r="F17" s="2">
        <v>35180</v>
      </c>
      <c r="G17" s="6">
        <f t="shared" si="1"/>
        <v>42599</v>
      </c>
      <c r="H17" s="2">
        <v>19037</v>
      </c>
      <c r="I17" s="2">
        <v>48287</v>
      </c>
      <c r="J17" s="6">
        <f t="shared" si="8"/>
        <v>67324</v>
      </c>
      <c r="K17" s="2">
        <f t="shared" si="9"/>
        <v>39680</v>
      </c>
      <c r="L17" s="2">
        <f t="shared" si="10"/>
        <v>87822</v>
      </c>
      <c r="M17" s="6">
        <f t="shared" si="6"/>
        <v>127502</v>
      </c>
      <c r="N17"/>
      <c r="O17"/>
      <c r="P17"/>
      <c r="Q17"/>
      <c r="R17"/>
    </row>
    <row r="18" spans="1:18" s="17" customFormat="1" x14ac:dyDescent="0.25">
      <c r="A18" s="44" t="s">
        <v>39</v>
      </c>
      <c r="B18" s="2">
        <v>518</v>
      </c>
      <c r="C18" s="2">
        <v>220</v>
      </c>
      <c r="D18" s="6">
        <f t="shared" si="7"/>
        <v>738</v>
      </c>
      <c r="E18" s="2"/>
      <c r="F18" s="2"/>
      <c r="G18" s="6">
        <f t="shared" si="1"/>
        <v>0</v>
      </c>
      <c r="H18" s="2">
        <v>4100</v>
      </c>
      <c r="I18" s="2"/>
      <c r="J18" s="6">
        <f t="shared" si="8"/>
        <v>4100</v>
      </c>
      <c r="K18" s="2">
        <f t="shared" si="9"/>
        <v>4618</v>
      </c>
      <c r="L18" s="2">
        <f t="shared" si="10"/>
        <v>220</v>
      </c>
      <c r="M18" s="6">
        <f t="shared" si="6"/>
        <v>4838</v>
      </c>
      <c r="N18"/>
      <c r="O18" s="18"/>
      <c r="P18" s="18"/>
      <c r="Q18"/>
      <c r="R18"/>
    </row>
    <row r="19" spans="1:18" s="17" customFormat="1" x14ac:dyDescent="0.25">
      <c r="A19" s="44" t="s">
        <v>40</v>
      </c>
      <c r="B19" s="2">
        <v>27966</v>
      </c>
      <c r="C19" s="2">
        <v>11418</v>
      </c>
      <c r="D19" s="6">
        <f t="shared" si="7"/>
        <v>39384</v>
      </c>
      <c r="E19" s="2">
        <v>23323</v>
      </c>
      <c r="F19" s="2">
        <v>21228</v>
      </c>
      <c r="G19" s="6">
        <f t="shared" si="1"/>
        <v>44551</v>
      </c>
      <c r="H19" s="2">
        <v>9525</v>
      </c>
      <c r="I19" s="2">
        <v>6314</v>
      </c>
      <c r="J19" s="6">
        <f t="shared" si="8"/>
        <v>15839</v>
      </c>
      <c r="K19" s="2">
        <f t="shared" si="9"/>
        <v>60814</v>
      </c>
      <c r="L19" s="2">
        <f t="shared" si="10"/>
        <v>38960</v>
      </c>
      <c r="M19" s="6">
        <f t="shared" si="6"/>
        <v>99774</v>
      </c>
      <c r="N19"/>
      <c r="O19" s="18"/>
      <c r="P19"/>
      <c r="Q19"/>
      <c r="R19"/>
    </row>
    <row r="20" spans="1:18" s="17" customFormat="1" x14ac:dyDescent="0.25">
      <c r="A20" s="44" t="s">
        <v>41</v>
      </c>
      <c r="B20" s="2">
        <v>11131</v>
      </c>
      <c r="C20" s="2">
        <v>338</v>
      </c>
      <c r="D20" s="6">
        <f t="shared" si="7"/>
        <v>11469</v>
      </c>
      <c r="E20" s="2">
        <v>69399</v>
      </c>
      <c r="F20" s="2">
        <v>3040</v>
      </c>
      <c r="G20" s="6">
        <f t="shared" si="1"/>
        <v>72439</v>
      </c>
      <c r="H20" s="2">
        <v>9890</v>
      </c>
      <c r="I20" s="2">
        <v>1084</v>
      </c>
      <c r="J20" s="6">
        <f t="shared" si="8"/>
        <v>10974</v>
      </c>
      <c r="K20" s="2">
        <f t="shared" si="9"/>
        <v>90420</v>
      </c>
      <c r="L20" s="2">
        <f t="shared" si="10"/>
        <v>4462</v>
      </c>
      <c r="M20" s="6">
        <f t="shared" si="6"/>
        <v>94882</v>
      </c>
      <c r="N20"/>
      <c r="O20"/>
      <c r="P20"/>
      <c r="Q20"/>
      <c r="R20"/>
    </row>
    <row r="21" spans="1:18" x14ac:dyDescent="0.25">
      <c r="A21" s="42" t="s">
        <v>42</v>
      </c>
      <c r="B21" s="6">
        <f>SUM(B17:B20)</f>
        <v>52839</v>
      </c>
      <c r="C21" s="6">
        <f>SUM(C17:C20)</f>
        <v>16331</v>
      </c>
      <c r="D21" s="6">
        <f t="shared" si="7"/>
        <v>69170</v>
      </c>
      <c r="E21" s="6">
        <f>SUM(E17:E20)</f>
        <v>100141</v>
      </c>
      <c r="F21" s="6">
        <f>SUM(F17:F20)</f>
        <v>59448</v>
      </c>
      <c r="G21" s="6">
        <f t="shared" si="1"/>
        <v>159589</v>
      </c>
      <c r="H21" s="6">
        <f>SUM(H17:H20)</f>
        <v>42552</v>
      </c>
      <c r="I21" s="6">
        <f>SUM(I17:I20)</f>
        <v>55685</v>
      </c>
      <c r="J21" s="6">
        <f t="shared" si="8"/>
        <v>98237</v>
      </c>
      <c r="K21" s="6">
        <f>SUM(K17:K20)</f>
        <v>195532</v>
      </c>
      <c r="L21" s="6">
        <f>SUM(L17:L20)</f>
        <v>131464</v>
      </c>
      <c r="M21" s="6">
        <f t="shared" si="6"/>
        <v>326996</v>
      </c>
    </row>
    <row r="22" spans="1:18" x14ac:dyDescent="0.25">
      <c r="A22" s="43" t="s">
        <v>43</v>
      </c>
      <c r="B22" s="4">
        <v>8</v>
      </c>
      <c r="C22" s="4"/>
      <c r="D22" s="6">
        <f t="shared" si="7"/>
        <v>8</v>
      </c>
      <c r="E22" s="1"/>
      <c r="F22" s="1"/>
      <c r="G22" s="6">
        <f t="shared" si="1"/>
        <v>0</v>
      </c>
      <c r="H22" s="1"/>
      <c r="I22" s="1"/>
      <c r="J22" s="6">
        <f t="shared" si="8"/>
        <v>0</v>
      </c>
      <c r="K22" s="1">
        <f>B22+E22+H22</f>
        <v>8</v>
      </c>
      <c r="L22" s="1">
        <f>C22+F22+I22</f>
        <v>0</v>
      </c>
      <c r="M22" s="6">
        <f t="shared" si="6"/>
        <v>8</v>
      </c>
    </row>
    <row r="23" spans="1:18" x14ac:dyDescent="0.25">
      <c r="A23" s="43" t="s">
        <v>101</v>
      </c>
      <c r="B23" s="4"/>
      <c r="C23" s="4"/>
      <c r="D23" s="6">
        <f t="shared" si="7"/>
        <v>0</v>
      </c>
      <c r="E23" s="1"/>
      <c r="F23" s="1"/>
      <c r="G23" s="6">
        <f t="shared" si="1"/>
        <v>0</v>
      </c>
      <c r="H23" s="1"/>
      <c r="I23" s="1"/>
      <c r="J23" s="6">
        <f t="shared" si="8"/>
        <v>0</v>
      </c>
      <c r="K23" s="1">
        <f t="shared" ref="K23:K28" si="11">B23+E23+H23</f>
        <v>0</v>
      </c>
      <c r="L23" s="1">
        <f t="shared" ref="L23:L29" si="12">C23+F23+I23</f>
        <v>0</v>
      </c>
      <c r="M23" s="6">
        <f t="shared" si="6"/>
        <v>0</v>
      </c>
    </row>
    <row r="24" spans="1:18" x14ac:dyDescent="0.25">
      <c r="A24" s="43" t="s">
        <v>92</v>
      </c>
      <c r="B24" s="4"/>
      <c r="C24" s="4"/>
      <c r="D24" s="6">
        <f t="shared" si="7"/>
        <v>0</v>
      </c>
      <c r="E24" s="1"/>
      <c r="F24" s="1"/>
      <c r="G24" s="6">
        <f t="shared" si="1"/>
        <v>0</v>
      </c>
      <c r="H24" s="1"/>
      <c r="I24" s="1"/>
      <c r="J24" s="6">
        <f t="shared" si="8"/>
        <v>0</v>
      </c>
      <c r="K24" s="1">
        <f t="shared" si="11"/>
        <v>0</v>
      </c>
      <c r="L24" s="1">
        <f t="shared" si="12"/>
        <v>0</v>
      </c>
      <c r="M24" s="6">
        <f t="shared" si="6"/>
        <v>0</v>
      </c>
    </row>
    <row r="25" spans="1:18" x14ac:dyDescent="0.25">
      <c r="A25" s="43" t="s">
        <v>46</v>
      </c>
      <c r="B25" s="1">
        <v>8012</v>
      </c>
      <c r="C25" s="1">
        <v>449</v>
      </c>
      <c r="D25" s="6">
        <f t="shared" si="7"/>
        <v>8461</v>
      </c>
      <c r="E25" s="1">
        <v>9113</v>
      </c>
      <c r="F25" s="1">
        <v>7743</v>
      </c>
      <c r="G25" s="6">
        <f t="shared" si="1"/>
        <v>16856</v>
      </c>
      <c r="H25" s="1">
        <v>6508</v>
      </c>
      <c r="I25" s="1">
        <v>19</v>
      </c>
      <c r="J25" s="6">
        <f t="shared" si="8"/>
        <v>6527</v>
      </c>
      <c r="K25" s="1">
        <f>B25+E25+H25</f>
        <v>23633</v>
      </c>
      <c r="L25" s="1">
        <f t="shared" si="12"/>
        <v>8211</v>
      </c>
      <c r="M25" s="6">
        <f t="shared" si="6"/>
        <v>31844</v>
      </c>
    </row>
    <row r="26" spans="1:18" x14ac:dyDescent="0.25">
      <c r="A26" s="43" t="s">
        <v>47</v>
      </c>
      <c r="B26" s="1">
        <v>562</v>
      </c>
      <c r="C26" s="1">
        <v>3353</v>
      </c>
      <c r="D26" s="6">
        <f t="shared" si="7"/>
        <v>3915</v>
      </c>
      <c r="E26" s="1">
        <v>255</v>
      </c>
      <c r="F26" s="1">
        <v>344</v>
      </c>
      <c r="G26" s="6">
        <f t="shared" si="1"/>
        <v>599</v>
      </c>
      <c r="H26" s="1">
        <v>15974</v>
      </c>
      <c r="I26" s="1">
        <v>21284</v>
      </c>
      <c r="J26" s="6">
        <f t="shared" si="8"/>
        <v>37258</v>
      </c>
      <c r="K26" s="1">
        <f>B26+E26+H26</f>
        <v>16791</v>
      </c>
      <c r="L26" s="1">
        <f t="shared" si="12"/>
        <v>24981</v>
      </c>
      <c r="M26" s="6">
        <f t="shared" si="6"/>
        <v>41772</v>
      </c>
    </row>
    <row r="27" spans="1:18" x14ac:dyDescent="0.25">
      <c r="A27" s="43" t="s">
        <v>67</v>
      </c>
      <c r="B27" s="1">
        <v>17</v>
      </c>
      <c r="C27" s="1"/>
      <c r="D27" s="6">
        <f t="shared" si="7"/>
        <v>17</v>
      </c>
      <c r="E27" s="1"/>
      <c r="F27" s="1"/>
      <c r="G27" s="6">
        <f t="shared" si="1"/>
        <v>0</v>
      </c>
      <c r="H27" s="1">
        <v>9</v>
      </c>
      <c r="I27" s="1"/>
      <c r="J27" s="6">
        <f t="shared" si="8"/>
        <v>9</v>
      </c>
      <c r="K27" s="1">
        <f>B27+E27+H27</f>
        <v>26</v>
      </c>
      <c r="L27" s="1">
        <f t="shared" si="12"/>
        <v>0</v>
      </c>
      <c r="M27" s="6">
        <f t="shared" si="6"/>
        <v>26</v>
      </c>
    </row>
    <row r="28" spans="1:18" x14ac:dyDescent="0.25">
      <c r="A28" s="43" t="s">
        <v>48</v>
      </c>
      <c r="B28" s="1">
        <v>811</v>
      </c>
      <c r="C28" s="1">
        <v>1991</v>
      </c>
      <c r="D28" s="6">
        <f t="shared" si="7"/>
        <v>2802</v>
      </c>
      <c r="E28" s="1">
        <v>320</v>
      </c>
      <c r="F28" s="1">
        <v>13756</v>
      </c>
      <c r="G28" s="6">
        <f t="shared" si="1"/>
        <v>14076</v>
      </c>
      <c r="H28" s="1">
        <v>6932</v>
      </c>
      <c r="I28" s="1">
        <v>16714</v>
      </c>
      <c r="J28" s="6">
        <f t="shared" si="8"/>
        <v>23646</v>
      </c>
      <c r="K28" s="1">
        <f t="shared" si="11"/>
        <v>8063</v>
      </c>
      <c r="L28" s="1">
        <f t="shared" si="12"/>
        <v>32461</v>
      </c>
      <c r="M28" s="6">
        <f t="shared" si="6"/>
        <v>40524</v>
      </c>
    </row>
    <row r="29" spans="1:18" x14ac:dyDescent="0.25">
      <c r="A29" s="43" t="s">
        <v>49</v>
      </c>
      <c r="B29" s="1">
        <v>872</v>
      </c>
      <c r="C29" s="1"/>
      <c r="D29" s="6">
        <f t="shared" si="7"/>
        <v>872</v>
      </c>
      <c r="E29" s="1">
        <v>14171</v>
      </c>
      <c r="F29" s="1">
        <v>2673</v>
      </c>
      <c r="G29" s="6">
        <f t="shared" si="1"/>
        <v>16844</v>
      </c>
      <c r="H29" s="1">
        <v>826</v>
      </c>
      <c r="I29" s="1">
        <v>5165</v>
      </c>
      <c r="J29" s="6">
        <f t="shared" si="8"/>
        <v>5991</v>
      </c>
      <c r="K29" s="1">
        <f>B29+E29+H29</f>
        <v>15869</v>
      </c>
      <c r="L29" s="1">
        <f t="shared" si="12"/>
        <v>7838</v>
      </c>
      <c r="M29" s="6">
        <f t="shared" si="6"/>
        <v>23707</v>
      </c>
    </row>
    <row r="30" spans="1:18" x14ac:dyDescent="0.25">
      <c r="A30" s="42" t="s">
        <v>50</v>
      </c>
      <c r="B30" s="6">
        <f>B11+B12+B13+B14+B15+B16+B21+B22+B23+B24+B25+B26+B27+B28+B29</f>
        <v>438575</v>
      </c>
      <c r="C30" s="6">
        <f>C11+C12+C13+C14+C15+C16+C21+C22+C23+C24+C25+C26+C27+C28+C29</f>
        <v>363363</v>
      </c>
      <c r="D30" s="6">
        <f t="shared" ref="D30:M30" si="13">D11+D12+D13+D14+D15+D16+D21+D22+D23+D24+D25+D26+D27+D28+D29</f>
        <v>801938</v>
      </c>
      <c r="E30" s="6">
        <f t="shared" si="13"/>
        <v>476479</v>
      </c>
      <c r="F30" s="6">
        <f t="shared" si="13"/>
        <v>267323</v>
      </c>
      <c r="G30" s="6">
        <f t="shared" si="13"/>
        <v>743802</v>
      </c>
      <c r="H30" s="6">
        <f t="shared" si="13"/>
        <v>319211</v>
      </c>
      <c r="I30" s="6">
        <f t="shared" si="13"/>
        <v>357182</v>
      </c>
      <c r="J30" s="6">
        <f t="shared" si="8"/>
        <v>676393</v>
      </c>
      <c r="K30" s="6">
        <f>K11+K12+K13+K14+K15+K16+K21+K22+K23+K24+K25+K26+K27+K28+K29</f>
        <v>1234265</v>
      </c>
      <c r="L30" s="6">
        <f>L11+L12+L13+L14+L15+L16+L21+L22+L23+L24+L25+L26+L27+L28+L29</f>
        <v>987868</v>
      </c>
      <c r="M30" s="6">
        <f t="shared" si="13"/>
        <v>2222133</v>
      </c>
    </row>
    <row r="31" spans="1:18" x14ac:dyDescent="0.25">
      <c r="A31" s="48" t="s">
        <v>56</v>
      </c>
      <c r="B31" s="4"/>
      <c r="C31" s="4">
        <v>450</v>
      </c>
      <c r="D31" s="6">
        <f>B31+C31</f>
        <v>450</v>
      </c>
      <c r="E31" s="4"/>
      <c r="F31" s="4"/>
      <c r="G31" s="6">
        <f>E31+F31</f>
        <v>0</v>
      </c>
      <c r="H31" s="1"/>
      <c r="I31" s="1"/>
      <c r="J31" s="6">
        <f t="shared" si="8"/>
        <v>0</v>
      </c>
      <c r="K31" s="4">
        <f>B31+E31+H31</f>
        <v>0</v>
      </c>
      <c r="L31" s="4">
        <f t="shared" ref="L31:L36" si="14">C31+F31+I31</f>
        <v>450</v>
      </c>
      <c r="M31" s="6">
        <f>K31+L31</f>
        <v>450</v>
      </c>
    </row>
    <row r="32" spans="1:18" x14ac:dyDescent="0.25">
      <c r="A32" s="48" t="s">
        <v>108</v>
      </c>
      <c r="B32" s="4"/>
      <c r="C32" s="4"/>
      <c r="D32" s="6"/>
      <c r="E32" s="4"/>
      <c r="F32" s="4"/>
      <c r="G32" s="6"/>
      <c r="H32" s="26">
        <v>1012</v>
      </c>
      <c r="I32" s="26"/>
      <c r="J32" s="6">
        <f t="shared" si="8"/>
        <v>1012</v>
      </c>
      <c r="K32" s="4">
        <f t="shared" ref="K32:K36" si="15">B32+E32+H32</f>
        <v>1012</v>
      </c>
      <c r="L32" s="4">
        <f t="shared" si="14"/>
        <v>0</v>
      </c>
      <c r="M32" s="6">
        <f>K32+L32</f>
        <v>1012</v>
      </c>
    </row>
    <row r="33" spans="1:13" x14ac:dyDescent="0.25">
      <c r="A33" s="48" t="s">
        <v>52</v>
      </c>
      <c r="B33" s="4"/>
      <c r="C33" s="4"/>
      <c r="D33" s="6">
        <f t="shared" ref="D33:D36" si="16">B33+C33</f>
        <v>0</v>
      </c>
      <c r="E33" s="4">
        <v>5103</v>
      </c>
      <c r="F33" s="4">
        <v>6938</v>
      </c>
      <c r="G33" s="6">
        <f t="shared" ref="G33:G36" si="17">E33+F33</f>
        <v>12041</v>
      </c>
      <c r="H33" s="26"/>
      <c r="I33" s="26">
        <v>600</v>
      </c>
      <c r="J33" s="6">
        <f t="shared" si="8"/>
        <v>600</v>
      </c>
      <c r="K33" s="4">
        <f t="shared" si="15"/>
        <v>5103</v>
      </c>
      <c r="L33" s="4">
        <f t="shared" si="14"/>
        <v>7538</v>
      </c>
      <c r="M33" s="6">
        <f t="shared" ref="M33:M36" si="18">K33+L33</f>
        <v>12641</v>
      </c>
    </row>
    <row r="34" spans="1:13" x14ac:dyDescent="0.25">
      <c r="A34" s="48" t="s">
        <v>107</v>
      </c>
      <c r="B34" s="4"/>
      <c r="C34" s="4"/>
      <c r="D34" s="6">
        <f t="shared" si="16"/>
        <v>0</v>
      </c>
      <c r="E34" s="4"/>
      <c r="F34" s="4">
        <v>286</v>
      </c>
      <c r="G34" s="6">
        <f t="shared" si="17"/>
        <v>286</v>
      </c>
      <c r="H34" s="26"/>
      <c r="I34" s="26"/>
      <c r="J34" s="6">
        <f t="shared" si="8"/>
        <v>0</v>
      </c>
      <c r="K34" s="4">
        <f t="shared" si="15"/>
        <v>0</v>
      </c>
      <c r="L34" s="4">
        <f t="shared" si="14"/>
        <v>286</v>
      </c>
      <c r="M34" s="6">
        <f t="shared" si="18"/>
        <v>286</v>
      </c>
    </row>
    <row r="35" spans="1:13" x14ac:dyDescent="0.25">
      <c r="A35" s="48" t="s">
        <v>53</v>
      </c>
      <c r="B35" s="4"/>
      <c r="C35" s="4"/>
      <c r="D35" s="6">
        <f t="shared" si="16"/>
        <v>0</v>
      </c>
      <c r="E35" s="4">
        <v>2154</v>
      </c>
      <c r="F35" s="4">
        <v>3387</v>
      </c>
      <c r="G35" s="6">
        <f t="shared" si="17"/>
        <v>5541</v>
      </c>
      <c r="H35" s="1"/>
      <c r="I35" s="1"/>
      <c r="J35" s="6">
        <f t="shared" si="8"/>
        <v>0</v>
      </c>
      <c r="K35" s="4">
        <f t="shared" si="15"/>
        <v>2154</v>
      </c>
      <c r="L35" s="4">
        <f t="shared" si="14"/>
        <v>3387</v>
      </c>
      <c r="M35" s="6">
        <f t="shared" si="18"/>
        <v>5541</v>
      </c>
    </row>
    <row r="36" spans="1:13" x14ac:dyDescent="0.25">
      <c r="A36" s="48" t="s">
        <v>80</v>
      </c>
      <c r="B36" s="4">
        <v>2636</v>
      </c>
      <c r="C36" s="4"/>
      <c r="D36" s="6">
        <f t="shared" si="16"/>
        <v>2636</v>
      </c>
      <c r="E36" s="4"/>
      <c r="F36" s="4"/>
      <c r="G36" s="6">
        <f t="shared" si="17"/>
        <v>0</v>
      </c>
      <c r="H36" s="1"/>
      <c r="I36" s="1"/>
      <c r="J36" s="6">
        <f t="shared" si="8"/>
        <v>0</v>
      </c>
      <c r="K36" s="4">
        <f t="shared" si="15"/>
        <v>2636</v>
      </c>
      <c r="L36" s="4">
        <f t="shared" si="14"/>
        <v>0</v>
      </c>
      <c r="M36" s="6">
        <f t="shared" si="18"/>
        <v>2636</v>
      </c>
    </row>
    <row r="37" spans="1:13" x14ac:dyDescent="0.25">
      <c r="A37" s="45" t="s">
        <v>55</v>
      </c>
      <c r="B37" s="6">
        <f>SUM(B30:B36)</f>
        <v>441211</v>
      </c>
      <c r="C37" s="6">
        <f t="shared" ref="C37:I37" si="19">SUM(C30:C36)</f>
        <v>363813</v>
      </c>
      <c r="D37" s="6">
        <f t="shared" si="19"/>
        <v>805024</v>
      </c>
      <c r="E37" s="6">
        <f t="shared" si="19"/>
        <v>483736</v>
      </c>
      <c r="F37" s="6">
        <f t="shared" si="19"/>
        <v>277934</v>
      </c>
      <c r="G37" s="6">
        <f t="shared" si="19"/>
        <v>761670</v>
      </c>
      <c r="H37" s="6">
        <f t="shared" si="19"/>
        <v>320223</v>
      </c>
      <c r="I37" s="6">
        <f t="shared" si="19"/>
        <v>357782</v>
      </c>
      <c r="J37" s="6">
        <f t="shared" si="8"/>
        <v>678005</v>
      </c>
      <c r="K37" s="6">
        <f>SUM(K30:K36)</f>
        <v>1245170</v>
      </c>
      <c r="L37" s="6">
        <f>SUM(L30:L36)</f>
        <v>999529</v>
      </c>
      <c r="M37" s="6">
        <f>K37+L37</f>
        <v>2244699</v>
      </c>
    </row>
    <row r="40" spans="1:13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3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3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3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</row>
    <row r="44" spans="1:13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/>
    </row>
    <row r="45" spans="1:13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3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3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3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4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4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N50" s="18"/>
    </row>
    <row r="51" spans="2:14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21"/>
    </row>
    <row r="52" spans="2:14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6"/>
  <sheetViews>
    <sheetView workbookViewId="0"/>
  </sheetViews>
  <sheetFormatPr baseColWidth="10" defaultRowHeight="15" x14ac:dyDescent="0.25"/>
  <cols>
    <col min="2" max="2" width="15.28515625" bestFit="1" customWidth="1"/>
    <col min="11" max="11" width="13.5703125" bestFit="1" customWidth="1"/>
  </cols>
  <sheetData>
    <row r="2" spans="1:17" ht="15.75" x14ac:dyDescent="0.25">
      <c r="A2" s="107" t="s">
        <v>106</v>
      </c>
      <c r="B2" s="108"/>
      <c r="C2" s="64" t="s">
        <v>0</v>
      </c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7" ht="15.75" x14ac:dyDescent="0.25">
      <c r="A3" s="107"/>
      <c r="B3" s="108"/>
      <c r="C3" s="64" t="s">
        <v>1</v>
      </c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7" ht="15" customHeight="1" x14ac:dyDescent="0.25">
      <c r="A4" s="79" t="s">
        <v>2</v>
      </c>
      <c r="B4" s="79"/>
      <c r="C4" s="79" t="s">
        <v>3</v>
      </c>
      <c r="D4" s="79"/>
      <c r="E4" s="79"/>
      <c r="F4" s="79"/>
      <c r="G4" s="79"/>
      <c r="H4" s="79"/>
      <c r="I4" s="79" t="s">
        <v>4</v>
      </c>
      <c r="J4" s="79"/>
      <c r="K4" s="79" t="s">
        <v>5</v>
      </c>
      <c r="L4" s="79"/>
      <c r="M4" s="79"/>
    </row>
    <row r="5" spans="1:17" x14ac:dyDescent="0.25">
      <c r="A5" s="79" t="s">
        <v>6</v>
      </c>
      <c r="B5" s="79" t="s">
        <v>7</v>
      </c>
      <c r="C5" s="79" t="s">
        <v>8</v>
      </c>
      <c r="D5" s="79"/>
      <c r="E5" s="79" t="s">
        <v>9</v>
      </c>
      <c r="F5" s="79"/>
      <c r="G5" s="79" t="s">
        <v>10</v>
      </c>
      <c r="H5" s="79"/>
      <c r="I5" s="79"/>
      <c r="J5" s="79"/>
      <c r="K5" s="79"/>
      <c r="L5" s="79"/>
      <c r="M5" s="79"/>
      <c r="O5" s="18"/>
      <c r="P5" s="18"/>
      <c r="Q5" s="18"/>
    </row>
    <row r="6" spans="1:17" x14ac:dyDescent="0.25">
      <c r="A6" s="79"/>
      <c r="B6" s="79"/>
      <c r="C6" s="47" t="s">
        <v>11</v>
      </c>
      <c r="D6" s="47" t="s">
        <v>12</v>
      </c>
      <c r="E6" s="47" t="s">
        <v>11</v>
      </c>
      <c r="F6" s="47" t="s">
        <v>12</v>
      </c>
      <c r="G6" s="47" t="s">
        <v>11</v>
      </c>
      <c r="H6" s="47" t="s">
        <v>12</v>
      </c>
      <c r="I6" s="47" t="s">
        <v>11</v>
      </c>
      <c r="J6" s="47" t="s">
        <v>12</v>
      </c>
      <c r="K6" s="47" t="s">
        <v>11</v>
      </c>
      <c r="L6" s="47" t="s">
        <v>12</v>
      </c>
      <c r="M6" s="47" t="s">
        <v>13</v>
      </c>
      <c r="O6" s="18"/>
      <c r="P6" s="18"/>
      <c r="Q6" s="18"/>
    </row>
    <row r="7" spans="1:17" x14ac:dyDescent="0.25">
      <c r="A7" s="109" t="s">
        <v>8</v>
      </c>
      <c r="B7" s="37" t="s">
        <v>14</v>
      </c>
      <c r="C7" s="4">
        <v>58027</v>
      </c>
      <c r="D7" s="4">
        <v>2651094</v>
      </c>
      <c r="E7" s="4">
        <v>1970</v>
      </c>
      <c r="F7" s="4">
        <v>24082</v>
      </c>
      <c r="G7" s="4">
        <v>15639</v>
      </c>
      <c r="H7" s="4">
        <v>711592</v>
      </c>
      <c r="I7" s="4">
        <v>202195</v>
      </c>
      <c r="J7" s="4">
        <v>4845605</v>
      </c>
      <c r="K7" s="4">
        <f>C7+E7+G7+I7</f>
        <v>277831</v>
      </c>
      <c r="L7" s="4">
        <f>D7+F7+H7+J7</f>
        <v>8232373</v>
      </c>
      <c r="M7" s="6">
        <f>K7+L7</f>
        <v>8510204</v>
      </c>
      <c r="O7" s="18"/>
      <c r="P7" s="18"/>
    </row>
    <row r="8" spans="1:17" x14ac:dyDescent="0.25">
      <c r="A8" s="110"/>
      <c r="B8" s="37" t="s">
        <v>15</v>
      </c>
      <c r="C8" s="4">
        <v>6512638</v>
      </c>
      <c r="D8" s="4">
        <v>216</v>
      </c>
      <c r="E8" s="4">
        <v>314249</v>
      </c>
      <c r="F8" s="4"/>
      <c r="G8" s="4">
        <v>780683</v>
      </c>
      <c r="H8" s="4">
        <v>18586</v>
      </c>
      <c r="I8" s="4">
        <v>1782675</v>
      </c>
      <c r="J8" s="4">
        <v>21123</v>
      </c>
      <c r="K8" s="4">
        <f>C8+E8+G8+I8</f>
        <v>9390245</v>
      </c>
      <c r="L8" s="4">
        <f t="shared" ref="L8:L12" si="0">D8+F8+H8+J8</f>
        <v>39925</v>
      </c>
      <c r="M8" s="6">
        <f t="shared" ref="M8:M34" si="1">K8+L8</f>
        <v>9430170</v>
      </c>
      <c r="O8" s="18"/>
      <c r="P8" s="18"/>
    </row>
    <row r="9" spans="1:17" x14ac:dyDescent="0.25">
      <c r="A9" s="110"/>
      <c r="B9" s="37" t="s">
        <v>16</v>
      </c>
      <c r="C9" s="4">
        <v>34623</v>
      </c>
      <c r="D9" s="4">
        <v>18</v>
      </c>
      <c r="E9" s="4">
        <v>4724</v>
      </c>
      <c r="F9" s="4">
        <v>75</v>
      </c>
      <c r="G9" s="4">
        <v>6163</v>
      </c>
      <c r="H9" s="4"/>
      <c r="I9" s="4">
        <v>45949</v>
      </c>
      <c r="J9" s="4">
        <v>0</v>
      </c>
      <c r="K9" s="4">
        <f t="shared" ref="K9:K12" si="2">C9+E9+G9+I9</f>
        <v>91459</v>
      </c>
      <c r="L9" s="4">
        <f t="shared" si="0"/>
        <v>93</v>
      </c>
      <c r="M9" s="6">
        <f t="shared" si="1"/>
        <v>91552</v>
      </c>
      <c r="N9" s="18"/>
      <c r="O9" s="18"/>
      <c r="P9" s="18"/>
    </row>
    <row r="10" spans="1:17" x14ac:dyDescent="0.25">
      <c r="A10" s="110"/>
      <c r="B10" s="37" t="s">
        <v>17</v>
      </c>
      <c r="C10" s="4">
        <v>12799</v>
      </c>
      <c r="D10" s="4">
        <v>10078</v>
      </c>
      <c r="E10" s="4">
        <v>70</v>
      </c>
      <c r="F10" s="4">
        <v>3302</v>
      </c>
      <c r="G10" s="4">
        <v>2926</v>
      </c>
      <c r="H10" s="4">
        <v>43071</v>
      </c>
      <c r="I10" s="4">
        <v>8233</v>
      </c>
      <c r="J10" s="4">
        <v>36214</v>
      </c>
      <c r="K10" s="4">
        <f t="shared" si="2"/>
        <v>24028</v>
      </c>
      <c r="L10" s="4">
        <f t="shared" si="0"/>
        <v>92665</v>
      </c>
      <c r="M10" s="6">
        <f t="shared" si="1"/>
        <v>116693</v>
      </c>
      <c r="N10" s="18"/>
      <c r="O10" s="18"/>
      <c r="P10" s="18"/>
    </row>
    <row r="11" spans="1:17" x14ac:dyDescent="0.25">
      <c r="A11" s="110"/>
      <c r="B11" s="37" t="s">
        <v>18</v>
      </c>
      <c r="C11" s="4">
        <v>79451</v>
      </c>
      <c r="D11" s="4">
        <v>8</v>
      </c>
      <c r="E11" s="4">
        <v>5315</v>
      </c>
      <c r="F11" s="4"/>
      <c r="G11" s="4">
        <v>28654</v>
      </c>
      <c r="H11" s="4"/>
      <c r="I11" s="4">
        <v>35820</v>
      </c>
      <c r="J11" s="4">
        <v>310</v>
      </c>
      <c r="K11" s="4">
        <f t="shared" si="2"/>
        <v>149240</v>
      </c>
      <c r="L11" s="4">
        <f t="shared" si="0"/>
        <v>318</v>
      </c>
      <c r="M11" s="6">
        <f t="shared" si="1"/>
        <v>149558</v>
      </c>
      <c r="N11" s="18"/>
      <c r="O11" s="18"/>
      <c r="P11" s="18"/>
    </row>
    <row r="12" spans="1:17" x14ac:dyDescent="0.25">
      <c r="A12" s="111"/>
      <c r="B12" s="37" t="s">
        <v>19</v>
      </c>
      <c r="C12" s="4">
        <v>233</v>
      </c>
      <c r="D12" s="4">
        <v>87</v>
      </c>
      <c r="E12" s="4">
        <v>27</v>
      </c>
      <c r="F12" s="4">
        <v>21</v>
      </c>
      <c r="G12" s="4">
        <v>83</v>
      </c>
      <c r="H12" s="4">
        <v>493</v>
      </c>
      <c r="I12" s="4">
        <v>267</v>
      </c>
      <c r="J12" s="4">
        <v>368</v>
      </c>
      <c r="K12" s="4">
        <f t="shared" si="2"/>
        <v>610</v>
      </c>
      <c r="L12" s="4">
        <f t="shared" si="0"/>
        <v>969</v>
      </c>
      <c r="M12" s="6">
        <f t="shared" si="1"/>
        <v>1579</v>
      </c>
      <c r="N12" s="18"/>
      <c r="O12" s="18"/>
    </row>
    <row r="13" spans="1:17" x14ac:dyDescent="0.25">
      <c r="A13" s="60" t="s">
        <v>20</v>
      </c>
      <c r="B13" s="60"/>
      <c r="C13" s="5">
        <f>SUM(C7:C12)</f>
        <v>6697771</v>
      </c>
      <c r="D13" s="5">
        <f t="shared" ref="D13:L13" si="3">SUM(D7:D12)</f>
        <v>2661501</v>
      </c>
      <c r="E13" s="5">
        <f t="shared" si="3"/>
        <v>326355</v>
      </c>
      <c r="F13" s="5">
        <f t="shared" si="3"/>
        <v>27480</v>
      </c>
      <c r="G13" s="5">
        <f t="shared" si="3"/>
        <v>834148</v>
      </c>
      <c r="H13" s="5">
        <f t="shared" si="3"/>
        <v>773742</v>
      </c>
      <c r="I13" s="5">
        <f>SUM(I7:I12)</f>
        <v>2075139</v>
      </c>
      <c r="J13" s="5">
        <f>SUM(J7:J12)</f>
        <v>4903620</v>
      </c>
      <c r="K13" s="5">
        <f t="shared" si="3"/>
        <v>9933413</v>
      </c>
      <c r="L13" s="5">
        <f t="shared" si="3"/>
        <v>8366343</v>
      </c>
      <c r="M13" s="6">
        <f t="shared" si="1"/>
        <v>18299756</v>
      </c>
      <c r="N13" s="18"/>
      <c r="O13" s="18"/>
    </row>
    <row r="14" spans="1:17" x14ac:dyDescent="0.25">
      <c r="A14" s="109" t="s">
        <v>9</v>
      </c>
      <c r="B14" s="37" t="s">
        <v>14</v>
      </c>
      <c r="C14" s="4">
        <v>708</v>
      </c>
      <c r="D14" s="4">
        <v>57879</v>
      </c>
      <c r="E14" s="4">
        <v>6598</v>
      </c>
      <c r="F14" s="4">
        <v>452052</v>
      </c>
      <c r="G14" s="4">
        <v>1709</v>
      </c>
      <c r="H14" s="4">
        <v>718856</v>
      </c>
      <c r="I14" s="4">
        <v>45557</v>
      </c>
      <c r="J14" s="4">
        <v>1256111</v>
      </c>
      <c r="K14" s="4">
        <f t="shared" ref="K14:K19" si="4">C14+E14+G14+I14</f>
        <v>54572</v>
      </c>
      <c r="L14" s="4">
        <f t="shared" ref="L14:L18" si="5">D14+F14+H14+J14</f>
        <v>2484898</v>
      </c>
      <c r="M14" s="6">
        <f t="shared" si="1"/>
        <v>2539470</v>
      </c>
      <c r="N14" s="18"/>
      <c r="O14" s="18"/>
    </row>
    <row r="15" spans="1:17" x14ac:dyDescent="0.25">
      <c r="A15" s="110"/>
      <c r="B15" s="37" t="s">
        <v>15</v>
      </c>
      <c r="C15" s="4">
        <v>370440</v>
      </c>
      <c r="D15" s="4"/>
      <c r="E15" s="4">
        <v>1081651</v>
      </c>
      <c r="F15" s="4">
        <v>180</v>
      </c>
      <c r="G15" s="4">
        <v>123851</v>
      </c>
      <c r="H15" s="4">
        <v>1377</v>
      </c>
      <c r="I15" s="4">
        <v>280255</v>
      </c>
      <c r="J15" s="4">
        <v>1805</v>
      </c>
      <c r="K15" s="4">
        <f t="shared" si="4"/>
        <v>1856197</v>
      </c>
      <c r="L15" s="4">
        <f t="shared" si="5"/>
        <v>3362</v>
      </c>
      <c r="M15" s="6">
        <f t="shared" si="1"/>
        <v>1859559</v>
      </c>
      <c r="N15" s="18"/>
      <c r="O15" s="18"/>
    </row>
    <row r="16" spans="1:17" x14ac:dyDescent="0.25">
      <c r="A16" s="110"/>
      <c r="B16" s="37" t="s">
        <v>16</v>
      </c>
      <c r="C16" s="4">
        <v>17941</v>
      </c>
      <c r="D16" s="4"/>
      <c r="E16" s="4">
        <v>27406</v>
      </c>
      <c r="F16" s="4"/>
      <c r="G16" s="4">
        <v>15493</v>
      </c>
      <c r="H16" s="4"/>
      <c r="I16" s="4">
        <v>6235</v>
      </c>
      <c r="J16" s="4">
        <v>122</v>
      </c>
      <c r="K16" s="4">
        <f t="shared" si="4"/>
        <v>67075</v>
      </c>
      <c r="L16" s="4">
        <f t="shared" si="5"/>
        <v>122</v>
      </c>
      <c r="M16" s="6">
        <f t="shared" si="1"/>
        <v>67197</v>
      </c>
      <c r="O16" s="18"/>
      <c r="P16" s="18"/>
      <c r="Q16" s="18"/>
    </row>
    <row r="17" spans="1:16" x14ac:dyDescent="0.25">
      <c r="A17" s="110"/>
      <c r="B17" s="37" t="s">
        <v>17</v>
      </c>
      <c r="C17" s="4"/>
      <c r="D17" s="4">
        <v>808</v>
      </c>
      <c r="E17" s="4">
        <v>1451</v>
      </c>
      <c r="F17" s="4">
        <v>8433</v>
      </c>
      <c r="G17" s="4">
        <v>292</v>
      </c>
      <c r="H17" s="4">
        <v>14044</v>
      </c>
      <c r="I17" s="4">
        <v>1931</v>
      </c>
      <c r="J17" s="4">
        <v>4863</v>
      </c>
      <c r="K17" s="4">
        <f t="shared" si="4"/>
        <v>3674</v>
      </c>
      <c r="L17" s="4">
        <f t="shared" si="5"/>
        <v>28148</v>
      </c>
      <c r="M17" s="6">
        <f t="shared" si="1"/>
        <v>31822</v>
      </c>
      <c r="O17" s="18"/>
      <c r="P17" s="18"/>
    </row>
    <row r="18" spans="1:16" x14ac:dyDescent="0.25">
      <c r="A18" s="110"/>
      <c r="B18" s="37" t="s">
        <v>18</v>
      </c>
      <c r="C18" s="4">
        <v>4606</v>
      </c>
      <c r="D18" s="4"/>
      <c r="E18" s="4">
        <v>8733</v>
      </c>
      <c r="F18" s="4"/>
      <c r="G18" s="4">
        <v>12399</v>
      </c>
      <c r="H18" s="4"/>
      <c r="I18" s="4">
        <v>6346</v>
      </c>
      <c r="J18" s="4">
        <v>312</v>
      </c>
      <c r="K18" s="4">
        <f t="shared" si="4"/>
        <v>32084</v>
      </c>
      <c r="L18" s="4">
        <f t="shared" si="5"/>
        <v>312</v>
      </c>
      <c r="M18" s="6">
        <f t="shared" si="1"/>
        <v>32396</v>
      </c>
      <c r="P18" s="18"/>
    </row>
    <row r="19" spans="1:16" x14ac:dyDescent="0.25">
      <c r="A19" s="111"/>
      <c r="B19" s="37" t="s">
        <v>19</v>
      </c>
      <c r="C19" s="4">
        <v>28</v>
      </c>
      <c r="D19" s="4">
        <v>4</v>
      </c>
      <c r="E19" s="4"/>
      <c r="F19" s="4">
        <v>31</v>
      </c>
      <c r="G19" s="4">
        <v>17</v>
      </c>
      <c r="H19" s="4">
        <v>127</v>
      </c>
      <c r="I19" s="4">
        <v>158</v>
      </c>
      <c r="J19" s="4">
        <v>20</v>
      </c>
      <c r="K19" s="4">
        <f t="shared" si="4"/>
        <v>203</v>
      </c>
      <c r="L19" s="4">
        <f>D19+F19+H19+J19</f>
        <v>182</v>
      </c>
      <c r="M19" s="6">
        <f t="shared" si="1"/>
        <v>385</v>
      </c>
    </row>
    <row r="20" spans="1:16" x14ac:dyDescent="0.25">
      <c r="A20" s="60" t="s">
        <v>21</v>
      </c>
      <c r="B20" s="60"/>
      <c r="C20" s="5">
        <f>SUM(C14:C19)</f>
        <v>393723</v>
      </c>
      <c r="D20" s="5">
        <f t="shared" ref="D20:L20" si="6">SUM(D14:D19)</f>
        <v>58691</v>
      </c>
      <c r="E20" s="5">
        <f t="shared" si="6"/>
        <v>1125839</v>
      </c>
      <c r="F20" s="5">
        <f t="shared" si="6"/>
        <v>460696</v>
      </c>
      <c r="G20" s="5">
        <f t="shared" si="6"/>
        <v>153761</v>
      </c>
      <c r="H20" s="5">
        <f t="shared" si="6"/>
        <v>734404</v>
      </c>
      <c r="I20" s="5">
        <f t="shared" si="6"/>
        <v>340482</v>
      </c>
      <c r="J20" s="5">
        <f t="shared" si="6"/>
        <v>1263233</v>
      </c>
      <c r="K20" s="5">
        <f t="shared" si="6"/>
        <v>2013805</v>
      </c>
      <c r="L20" s="5">
        <f t="shared" si="6"/>
        <v>2517024</v>
      </c>
      <c r="M20" s="6">
        <f t="shared" si="1"/>
        <v>4530829</v>
      </c>
      <c r="N20" s="18"/>
    </row>
    <row r="21" spans="1:16" x14ac:dyDescent="0.25">
      <c r="A21" s="109" t="s">
        <v>10</v>
      </c>
      <c r="B21" s="37" t="s">
        <v>14</v>
      </c>
      <c r="C21" s="4">
        <v>16810</v>
      </c>
      <c r="D21" s="4">
        <v>589666</v>
      </c>
      <c r="E21" s="4">
        <v>6709</v>
      </c>
      <c r="F21" s="4">
        <v>29121</v>
      </c>
      <c r="G21" s="4">
        <v>28749</v>
      </c>
      <c r="H21" s="4">
        <v>1482900</v>
      </c>
      <c r="I21" s="4">
        <v>58457</v>
      </c>
      <c r="J21" s="4">
        <v>2425515</v>
      </c>
      <c r="K21" s="4">
        <f t="shared" ref="K21:L26" si="7">C21+E21+G21+I21</f>
        <v>110725</v>
      </c>
      <c r="L21" s="4">
        <f t="shared" si="7"/>
        <v>4527202</v>
      </c>
      <c r="M21" s="6">
        <f t="shared" si="1"/>
        <v>4637927</v>
      </c>
      <c r="N21" s="18"/>
    </row>
    <row r="22" spans="1:16" x14ac:dyDescent="0.25">
      <c r="A22" s="110"/>
      <c r="B22" s="37" t="s">
        <v>15</v>
      </c>
      <c r="C22" s="4">
        <v>2403478</v>
      </c>
      <c r="D22" s="4">
        <v>14</v>
      </c>
      <c r="E22" s="4">
        <v>587022</v>
      </c>
      <c r="F22" s="4">
        <v>60</v>
      </c>
      <c r="G22" s="4">
        <v>4565561</v>
      </c>
      <c r="H22" s="4">
        <v>102664</v>
      </c>
      <c r="I22" s="4">
        <v>1308450</v>
      </c>
      <c r="J22" s="4">
        <v>52205</v>
      </c>
      <c r="K22" s="4">
        <f t="shared" si="7"/>
        <v>8864511</v>
      </c>
      <c r="L22" s="4">
        <f t="shared" si="7"/>
        <v>154943</v>
      </c>
      <c r="M22" s="6">
        <f t="shared" si="1"/>
        <v>9019454</v>
      </c>
      <c r="N22" s="18"/>
    </row>
    <row r="23" spans="1:16" x14ac:dyDescent="0.25">
      <c r="A23" s="110"/>
      <c r="B23" s="37" t="s">
        <v>16</v>
      </c>
      <c r="C23" s="4">
        <v>31466</v>
      </c>
      <c r="D23" s="4">
        <v>23</v>
      </c>
      <c r="E23" s="4">
        <v>12360</v>
      </c>
      <c r="F23" s="4">
        <v>13</v>
      </c>
      <c r="G23" s="4">
        <v>43142</v>
      </c>
      <c r="H23" s="4">
        <v>46</v>
      </c>
      <c r="I23" s="4">
        <v>8418</v>
      </c>
      <c r="J23" s="4">
        <v>408</v>
      </c>
      <c r="K23" s="4">
        <f t="shared" si="7"/>
        <v>95386</v>
      </c>
      <c r="L23" s="4">
        <f t="shared" si="7"/>
        <v>490</v>
      </c>
      <c r="M23" s="6">
        <f t="shared" si="1"/>
        <v>95876</v>
      </c>
      <c r="O23" s="18"/>
    </row>
    <row r="24" spans="1:16" x14ac:dyDescent="0.25">
      <c r="A24" s="110"/>
      <c r="B24" s="37" t="s">
        <v>17</v>
      </c>
      <c r="C24" s="4">
        <v>1317</v>
      </c>
      <c r="D24" s="4">
        <v>10082</v>
      </c>
      <c r="E24" s="4">
        <v>1542</v>
      </c>
      <c r="F24" s="4">
        <v>7882</v>
      </c>
      <c r="G24" s="4">
        <v>5970</v>
      </c>
      <c r="H24" s="4">
        <v>60763</v>
      </c>
      <c r="I24" s="4">
        <v>5019</v>
      </c>
      <c r="J24" s="4">
        <v>35680</v>
      </c>
      <c r="K24" s="4">
        <f t="shared" si="7"/>
        <v>13848</v>
      </c>
      <c r="L24" s="4">
        <f t="shared" si="7"/>
        <v>114407</v>
      </c>
      <c r="M24" s="6">
        <f t="shared" si="1"/>
        <v>128255</v>
      </c>
      <c r="O24" s="18"/>
    </row>
    <row r="25" spans="1:16" x14ac:dyDescent="0.25">
      <c r="A25" s="110"/>
      <c r="B25" s="37" t="s">
        <v>18</v>
      </c>
      <c r="C25" s="4">
        <v>11644</v>
      </c>
      <c r="D25" s="4"/>
      <c r="E25" s="4">
        <v>3877</v>
      </c>
      <c r="F25" s="4">
        <v>3</v>
      </c>
      <c r="G25" s="4">
        <v>41926</v>
      </c>
      <c r="H25" s="4">
        <v>66</v>
      </c>
      <c r="I25" s="4">
        <v>11910</v>
      </c>
      <c r="J25" s="4">
        <v>286</v>
      </c>
      <c r="K25" s="4">
        <f t="shared" si="7"/>
        <v>69357</v>
      </c>
      <c r="L25" s="4">
        <f t="shared" si="7"/>
        <v>355</v>
      </c>
      <c r="M25" s="6">
        <f t="shared" si="1"/>
        <v>69712</v>
      </c>
      <c r="O25" s="18"/>
    </row>
    <row r="26" spans="1:16" x14ac:dyDescent="0.25">
      <c r="A26" s="111"/>
      <c r="B26" s="37" t="s">
        <v>19</v>
      </c>
      <c r="C26" s="4">
        <v>26</v>
      </c>
      <c r="D26" s="4">
        <v>55</v>
      </c>
      <c r="E26" s="4">
        <v>13</v>
      </c>
      <c r="F26" s="4">
        <v>31</v>
      </c>
      <c r="G26" s="4">
        <v>72</v>
      </c>
      <c r="H26" s="4">
        <v>743</v>
      </c>
      <c r="I26" s="4">
        <v>20</v>
      </c>
      <c r="J26" s="4">
        <v>89</v>
      </c>
      <c r="K26" s="4">
        <f t="shared" si="7"/>
        <v>131</v>
      </c>
      <c r="L26" s="4">
        <f t="shared" si="7"/>
        <v>918</v>
      </c>
      <c r="M26" s="6">
        <f t="shared" si="1"/>
        <v>1049</v>
      </c>
      <c r="O26" s="18"/>
    </row>
    <row r="27" spans="1:16" x14ac:dyDescent="0.25">
      <c r="A27" s="60" t="s">
        <v>22</v>
      </c>
      <c r="B27" s="60"/>
      <c r="C27" s="5">
        <f t="shared" ref="C27:L27" si="8">SUM(C21:C26)</f>
        <v>2464741</v>
      </c>
      <c r="D27" s="5">
        <f t="shared" si="8"/>
        <v>599840</v>
      </c>
      <c r="E27" s="5">
        <f t="shared" si="8"/>
        <v>611523</v>
      </c>
      <c r="F27" s="5">
        <f t="shared" si="8"/>
        <v>37110</v>
      </c>
      <c r="G27" s="5">
        <f t="shared" si="8"/>
        <v>4685420</v>
      </c>
      <c r="H27" s="5">
        <f t="shared" si="8"/>
        <v>1647182</v>
      </c>
      <c r="I27" s="5">
        <f t="shared" si="8"/>
        <v>1392274</v>
      </c>
      <c r="J27" s="5">
        <f t="shared" si="8"/>
        <v>2514183</v>
      </c>
      <c r="K27" s="5">
        <f t="shared" si="8"/>
        <v>9153958</v>
      </c>
      <c r="L27" s="5">
        <f t="shared" si="8"/>
        <v>4798315</v>
      </c>
      <c r="M27" s="6">
        <f t="shared" si="1"/>
        <v>13952273</v>
      </c>
      <c r="O27" s="18"/>
      <c r="P27" s="18"/>
    </row>
    <row r="28" spans="1:16" x14ac:dyDescent="0.25">
      <c r="A28" s="109" t="s">
        <v>23</v>
      </c>
      <c r="B28" s="37" t="s">
        <v>14</v>
      </c>
      <c r="C28" s="4">
        <f>C7+C14+C21</f>
        <v>75545</v>
      </c>
      <c r="D28" s="4">
        <f>D7+D14+D21</f>
        <v>3298639</v>
      </c>
      <c r="E28" s="4">
        <f>E7+E14+E21</f>
        <v>15277</v>
      </c>
      <c r="F28" s="4">
        <f>F7+F14+F21</f>
        <v>505255</v>
      </c>
      <c r="G28" s="4">
        <f t="shared" ref="G28:J28" si="9">G7+G14+G21</f>
        <v>46097</v>
      </c>
      <c r="H28" s="4">
        <f t="shared" si="9"/>
        <v>2913348</v>
      </c>
      <c r="I28" s="4">
        <f t="shared" si="9"/>
        <v>306209</v>
      </c>
      <c r="J28" s="4">
        <f t="shared" si="9"/>
        <v>8527231</v>
      </c>
      <c r="K28" s="4">
        <f>C28+E28+G28+I28</f>
        <v>443128</v>
      </c>
      <c r="L28" s="4">
        <f>D28+F28+H28+J28</f>
        <v>15244473</v>
      </c>
      <c r="M28" s="6">
        <f>K28+L28</f>
        <v>15687601</v>
      </c>
      <c r="N28" s="18"/>
      <c r="O28" s="18"/>
      <c r="P28" s="18"/>
    </row>
    <row r="29" spans="1:16" x14ac:dyDescent="0.25">
      <c r="A29" s="110"/>
      <c r="B29" s="37" t="s">
        <v>15</v>
      </c>
      <c r="C29" s="4">
        <f t="shared" ref="C29:D33" si="10">C8+C15+C22</f>
        <v>9286556</v>
      </c>
      <c r="D29" s="4">
        <f t="shared" si="10"/>
        <v>230</v>
      </c>
      <c r="E29" s="4">
        <f t="shared" ref="E29:J29" si="11">E8+E15+E22</f>
        <v>1982922</v>
      </c>
      <c r="F29" s="4">
        <f t="shared" si="11"/>
        <v>240</v>
      </c>
      <c r="G29" s="4">
        <f t="shared" si="11"/>
        <v>5470095</v>
      </c>
      <c r="H29" s="4">
        <f t="shared" si="11"/>
        <v>122627</v>
      </c>
      <c r="I29" s="4">
        <f t="shared" si="11"/>
        <v>3371380</v>
      </c>
      <c r="J29" s="4">
        <f t="shared" si="11"/>
        <v>75133</v>
      </c>
      <c r="K29" s="4">
        <f>C29+E29+G29+I29</f>
        <v>20110953</v>
      </c>
      <c r="L29" s="4">
        <f t="shared" ref="L29:L33" si="12">D29+F29+H29+J29</f>
        <v>198230</v>
      </c>
      <c r="M29" s="6">
        <f t="shared" si="1"/>
        <v>20309183</v>
      </c>
      <c r="N29" s="18"/>
      <c r="O29" s="18"/>
      <c r="P29" s="18"/>
    </row>
    <row r="30" spans="1:16" x14ac:dyDescent="0.25">
      <c r="A30" s="110"/>
      <c r="B30" s="37" t="s">
        <v>16</v>
      </c>
      <c r="C30" s="4">
        <f t="shared" si="10"/>
        <v>84030</v>
      </c>
      <c r="D30" s="4">
        <f t="shared" si="10"/>
        <v>41</v>
      </c>
      <c r="E30" s="4">
        <f t="shared" ref="E30:J30" si="13">E9+E16+E23</f>
        <v>44490</v>
      </c>
      <c r="F30" s="4">
        <f>F9+F16+F23</f>
        <v>88</v>
      </c>
      <c r="G30" s="4">
        <f t="shared" si="13"/>
        <v>64798</v>
      </c>
      <c r="H30" s="4">
        <f t="shared" si="13"/>
        <v>46</v>
      </c>
      <c r="I30" s="4">
        <f t="shared" si="13"/>
        <v>60602</v>
      </c>
      <c r="J30" s="4">
        <f t="shared" si="13"/>
        <v>530</v>
      </c>
      <c r="K30" s="4">
        <f t="shared" ref="K30:K33" si="14">C30+E30+G30+I30</f>
        <v>253920</v>
      </c>
      <c r="L30" s="4">
        <f t="shared" si="12"/>
        <v>705</v>
      </c>
      <c r="M30" s="6">
        <f t="shared" si="1"/>
        <v>254625</v>
      </c>
      <c r="N30" s="18"/>
      <c r="O30" s="18"/>
      <c r="P30" s="18"/>
    </row>
    <row r="31" spans="1:16" x14ac:dyDescent="0.25">
      <c r="A31" s="110"/>
      <c r="B31" s="37" t="s">
        <v>17</v>
      </c>
      <c r="C31" s="4">
        <f t="shared" si="10"/>
        <v>14116</v>
      </c>
      <c r="D31" s="4">
        <f t="shared" si="10"/>
        <v>20968</v>
      </c>
      <c r="E31" s="4">
        <f t="shared" ref="E31:J31" si="15">E10+E17+E24</f>
        <v>3063</v>
      </c>
      <c r="F31" s="4">
        <f>F10+F17+F24</f>
        <v>19617</v>
      </c>
      <c r="G31" s="4">
        <f>G10+G17+G24</f>
        <v>9188</v>
      </c>
      <c r="H31" s="4">
        <f t="shared" si="15"/>
        <v>117878</v>
      </c>
      <c r="I31" s="4">
        <f t="shared" si="15"/>
        <v>15183</v>
      </c>
      <c r="J31" s="4">
        <f t="shared" si="15"/>
        <v>76757</v>
      </c>
      <c r="K31" s="4">
        <f t="shared" si="14"/>
        <v>41550</v>
      </c>
      <c r="L31" s="4">
        <f t="shared" si="12"/>
        <v>235220</v>
      </c>
      <c r="M31" s="6">
        <f t="shared" si="1"/>
        <v>276770</v>
      </c>
      <c r="N31" s="18"/>
      <c r="O31" s="18"/>
      <c r="P31" s="18"/>
    </row>
    <row r="32" spans="1:16" x14ac:dyDescent="0.25">
      <c r="A32" s="110"/>
      <c r="B32" s="37" t="s">
        <v>18</v>
      </c>
      <c r="C32" s="4">
        <f t="shared" si="10"/>
        <v>95701</v>
      </c>
      <c r="D32" s="4">
        <f t="shared" si="10"/>
        <v>8</v>
      </c>
      <c r="E32" s="4">
        <f t="shared" ref="E32:J32" si="16">E11+E18+E25</f>
        <v>17925</v>
      </c>
      <c r="F32" s="4">
        <f t="shared" si="16"/>
        <v>3</v>
      </c>
      <c r="G32" s="4">
        <f t="shared" si="16"/>
        <v>82979</v>
      </c>
      <c r="H32" s="4">
        <f t="shared" si="16"/>
        <v>66</v>
      </c>
      <c r="I32" s="4">
        <f t="shared" si="16"/>
        <v>54076</v>
      </c>
      <c r="J32" s="4">
        <f t="shared" si="16"/>
        <v>908</v>
      </c>
      <c r="K32" s="4">
        <f t="shared" si="14"/>
        <v>250681</v>
      </c>
      <c r="L32" s="4">
        <f t="shared" si="12"/>
        <v>985</v>
      </c>
      <c r="M32" s="6">
        <f t="shared" si="1"/>
        <v>251666</v>
      </c>
      <c r="N32" s="18"/>
      <c r="O32" s="18"/>
      <c r="P32" s="18"/>
    </row>
    <row r="33" spans="1:17" x14ac:dyDescent="0.25">
      <c r="A33" s="111"/>
      <c r="B33" s="37" t="s">
        <v>19</v>
      </c>
      <c r="C33" s="4">
        <f t="shared" si="10"/>
        <v>287</v>
      </c>
      <c r="D33" s="4">
        <f t="shared" si="10"/>
        <v>146</v>
      </c>
      <c r="E33" s="4">
        <f t="shared" ref="E33:J33" si="17">E12+E19+E26</f>
        <v>40</v>
      </c>
      <c r="F33" s="4">
        <f t="shared" si="17"/>
        <v>83</v>
      </c>
      <c r="G33" s="4">
        <f t="shared" si="17"/>
        <v>172</v>
      </c>
      <c r="H33" s="4">
        <f t="shared" si="17"/>
        <v>1363</v>
      </c>
      <c r="I33" s="4">
        <f t="shared" si="17"/>
        <v>445</v>
      </c>
      <c r="J33" s="4">
        <f t="shared" si="17"/>
        <v>477</v>
      </c>
      <c r="K33" s="4">
        <f t="shared" si="14"/>
        <v>944</v>
      </c>
      <c r="L33" s="4">
        <f t="shared" si="12"/>
        <v>2069</v>
      </c>
      <c r="M33" s="6">
        <f t="shared" si="1"/>
        <v>3013</v>
      </c>
      <c r="N33" s="18"/>
      <c r="O33" s="18"/>
      <c r="P33" s="18"/>
      <c r="Q33" s="18"/>
    </row>
    <row r="34" spans="1:17" x14ac:dyDescent="0.25">
      <c r="A34" s="60" t="s">
        <v>24</v>
      </c>
      <c r="B34" s="60"/>
      <c r="C34" s="5">
        <f>SUM(C28:C33)</f>
        <v>9556235</v>
      </c>
      <c r="D34" s="5">
        <f t="shared" ref="D34:L34" si="18">SUM(D28:D33)</f>
        <v>3320032</v>
      </c>
      <c r="E34" s="5">
        <f t="shared" si="18"/>
        <v>2063717</v>
      </c>
      <c r="F34" s="5">
        <f t="shared" si="18"/>
        <v>525286</v>
      </c>
      <c r="G34" s="5">
        <f t="shared" si="18"/>
        <v>5673329</v>
      </c>
      <c r="H34" s="5">
        <f t="shared" si="18"/>
        <v>3155328</v>
      </c>
      <c r="I34" s="5">
        <f t="shared" si="18"/>
        <v>3807895</v>
      </c>
      <c r="J34" s="5">
        <f t="shared" si="18"/>
        <v>8681036</v>
      </c>
      <c r="K34" s="5">
        <f t="shared" si="18"/>
        <v>21101176</v>
      </c>
      <c r="L34" s="5">
        <f t="shared" si="18"/>
        <v>15681682</v>
      </c>
      <c r="M34" s="6">
        <f t="shared" si="1"/>
        <v>36782858</v>
      </c>
      <c r="N34" s="18"/>
      <c r="O34" s="18"/>
      <c r="P34" s="18"/>
    </row>
    <row r="36" spans="1:17" x14ac:dyDescent="0.25">
      <c r="K36" s="18"/>
      <c r="O36" s="18"/>
    </row>
    <row r="37" spans="1:17" x14ac:dyDescent="0.25">
      <c r="K37" s="18"/>
    </row>
    <row r="39" spans="1:1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2" spans="1:1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7" x14ac:dyDescent="0.25">
      <c r="A45" s="8"/>
      <c r="B45" s="10"/>
      <c r="C45" s="10"/>
      <c r="D45" s="10"/>
      <c r="E45" s="10"/>
      <c r="F45" s="10"/>
      <c r="G45" s="10"/>
      <c r="H45" s="10"/>
      <c r="I45" s="10"/>
      <c r="J45" s="10"/>
    </row>
    <row r="46" spans="1:17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7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7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8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8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8"/>
      <c r="B66" s="10"/>
      <c r="C66" s="10"/>
      <c r="D66" s="10"/>
      <c r="E66" s="10"/>
      <c r="F66" s="10"/>
      <c r="G66" s="10"/>
      <c r="H66" s="10"/>
      <c r="I66" s="10"/>
      <c r="J66" s="10"/>
    </row>
  </sheetData>
  <mergeCells count="20">
    <mergeCell ref="A27:B27"/>
    <mergeCell ref="A28:A33"/>
    <mergeCell ref="A34:B34"/>
    <mergeCell ref="A7:A12"/>
    <mergeCell ref="A13:B13"/>
    <mergeCell ref="A14:A19"/>
    <mergeCell ref="A20:B20"/>
    <mergeCell ref="A21:A26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9"/>
  <sheetViews>
    <sheetView zoomScale="106" zoomScaleNormal="106" workbookViewId="0"/>
  </sheetViews>
  <sheetFormatPr baseColWidth="10" defaultColWidth="11.42578125" defaultRowHeight="15" x14ac:dyDescent="0.25"/>
  <cols>
    <col min="1" max="1" width="25.7109375" bestFit="1" customWidth="1"/>
    <col min="4" max="4" width="11.85546875" bestFit="1" customWidth="1"/>
    <col min="10" max="10" width="14.140625" customWidth="1"/>
    <col min="11" max="11" width="12.7109375" bestFit="1" customWidth="1"/>
    <col min="12" max="13" width="11.85546875" bestFit="1" customWidth="1"/>
  </cols>
  <sheetData>
    <row r="2" spans="1:18" ht="15.75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8" ht="15.75" x14ac:dyDescent="0.25">
      <c r="A3" s="84" t="s">
        <v>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8" ht="15.75" x14ac:dyDescent="0.25">
      <c r="A4" s="84" t="s">
        <v>109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8" ht="18" x14ac:dyDescent="0.25">
      <c r="A5" s="105" t="s">
        <v>26</v>
      </c>
      <c r="B5" s="106" t="s">
        <v>8</v>
      </c>
      <c r="C5" s="106"/>
      <c r="D5" s="106"/>
      <c r="E5" s="106" t="s">
        <v>9</v>
      </c>
      <c r="F5" s="106"/>
      <c r="G5" s="106"/>
      <c r="H5" s="106" t="s">
        <v>10</v>
      </c>
      <c r="I5" s="106"/>
      <c r="J5" s="106"/>
      <c r="K5" s="106" t="s">
        <v>27</v>
      </c>
      <c r="L5" s="106"/>
      <c r="M5" s="106"/>
    </row>
    <row r="6" spans="1:18" x14ac:dyDescent="0.25">
      <c r="A6" s="105"/>
      <c r="B6" s="105" t="s">
        <v>28</v>
      </c>
      <c r="C6" s="105"/>
      <c r="D6" s="105" t="s">
        <v>13</v>
      </c>
      <c r="E6" s="105" t="s">
        <v>28</v>
      </c>
      <c r="F6" s="105"/>
      <c r="G6" s="105" t="s">
        <v>13</v>
      </c>
      <c r="H6" s="105" t="s">
        <v>28</v>
      </c>
      <c r="I6" s="105"/>
      <c r="J6" s="105" t="s">
        <v>13</v>
      </c>
      <c r="K6" s="105" t="s">
        <v>28</v>
      </c>
      <c r="L6" s="105"/>
      <c r="M6" s="105" t="s">
        <v>13</v>
      </c>
    </row>
    <row r="7" spans="1:18" x14ac:dyDescent="0.25">
      <c r="A7" s="105"/>
      <c r="B7" s="49" t="s">
        <v>11</v>
      </c>
      <c r="C7" s="49" t="s">
        <v>29</v>
      </c>
      <c r="D7" s="105"/>
      <c r="E7" s="49" t="s">
        <v>11</v>
      </c>
      <c r="F7" s="49" t="s">
        <v>29</v>
      </c>
      <c r="G7" s="105"/>
      <c r="H7" s="49" t="s">
        <v>11</v>
      </c>
      <c r="I7" s="49" t="s">
        <v>12</v>
      </c>
      <c r="J7" s="105"/>
      <c r="K7" s="49" t="s">
        <v>11</v>
      </c>
      <c r="L7" s="49" t="s">
        <v>12</v>
      </c>
      <c r="M7" s="105"/>
    </row>
    <row r="8" spans="1:18" x14ac:dyDescent="0.25">
      <c r="A8" s="50" t="s">
        <v>30</v>
      </c>
      <c r="B8" s="4">
        <v>6697771</v>
      </c>
      <c r="C8" s="4">
        <v>2661501</v>
      </c>
      <c r="D8" s="6">
        <f>B8+C8</f>
        <v>9359272</v>
      </c>
      <c r="E8" s="4">
        <v>393723</v>
      </c>
      <c r="F8" s="4">
        <v>58691</v>
      </c>
      <c r="G8" s="6">
        <f>E8+F8</f>
        <v>452414</v>
      </c>
      <c r="H8" s="4">
        <v>2464741</v>
      </c>
      <c r="I8" s="4">
        <v>599840</v>
      </c>
      <c r="J8" s="6">
        <f>H8+I8</f>
        <v>3064581</v>
      </c>
      <c r="K8" s="4">
        <f>B8+E8+H8</f>
        <v>9556235</v>
      </c>
      <c r="L8" s="4">
        <f>C8+F8+I8</f>
        <v>3320032</v>
      </c>
      <c r="M8" s="6">
        <f>K8+L8</f>
        <v>12876267</v>
      </c>
      <c r="O8" s="18"/>
      <c r="P8" s="18"/>
      <c r="Q8" s="18"/>
    </row>
    <row r="9" spans="1:18" x14ac:dyDescent="0.25">
      <c r="A9" s="50" t="s">
        <v>31</v>
      </c>
      <c r="B9" s="4">
        <v>326355</v>
      </c>
      <c r="C9" s="4">
        <v>27480</v>
      </c>
      <c r="D9" s="6">
        <f t="shared" ref="D9:D16" si="0">B9+C9</f>
        <v>353835</v>
      </c>
      <c r="E9" s="4">
        <v>1125839</v>
      </c>
      <c r="F9" s="4">
        <v>460696</v>
      </c>
      <c r="G9" s="6">
        <f t="shared" ref="G9:G16" si="1">E9+F9</f>
        <v>1586535</v>
      </c>
      <c r="H9" s="4">
        <v>611523</v>
      </c>
      <c r="I9" s="4">
        <v>37110</v>
      </c>
      <c r="J9" s="6">
        <f t="shared" ref="J9:J16" si="2">H9+I9</f>
        <v>648633</v>
      </c>
      <c r="K9" s="4">
        <f t="shared" ref="K9:K10" si="3">B9+E9+H9</f>
        <v>2063717</v>
      </c>
      <c r="L9" s="4">
        <f t="shared" ref="L9:L10" si="4">C9+F9+I9</f>
        <v>525286</v>
      </c>
      <c r="M9" s="6">
        <f t="shared" ref="M9:M16" si="5">K9+L9</f>
        <v>2589003</v>
      </c>
    </row>
    <row r="10" spans="1:18" x14ac:dyDescent="0.25">
      <c r="A10" s="50" t="s">
        <v>32</v>
      </c>
      <c r="B10" s="4">
        <v>834148</v>
      </c>
      <c r="C10" s="4">
        <v>773742</v>
      </c>
      <c r="D10" s="6">
        <f t="shared" si="0"/>
        <v>1607890</v>
      </c>
      <c r="E10" s="4">
        <v>153761</v>
      </c>
      <c r="F10" s="4">
        <v>734404</v>
      </c>
      <c r="G10" s="6">
        <f t="shared" si="1"/>
        <v>888165</v>
      </c>
      <c r="H10" s="4">
        <v>4685420</v>
      </c>
      <c r="I10" s="4">
        <v>1647182</v>
      </c>
      <c r="J10" s="6">
        <f t="shared" si="2"/>
        <v>6332602</v>
      </c>
      <c r="K10" s="4">
        <f t="shared" si="3"/>
        <v>5673329</v>
      </c>
      <c r="L10" s="4">
        <f t="shared" si="4"/>
        <v>3155328</v>
      </c>
      <c r="M10" s="6">
        <f t="shared" si="5"/>
        <v>8828657</v>
      </c>
    </row>
    <row r="11" spans="1:18" x14ac:dyDescent="0.25">
      <c r="A11" s="42" t="s">
        <v>33</v>
      </c>
      <c r="B11" s="6">
        <f>SUM(B8:B10)</f>
        <v>7858274</v>
      </c>
      <c r="C11" s="6">
        <f>SUM(C8:C10)</f>
        <v>3462723</v>
      </c>
      <c r="D11" s="6">
        <f t="shared" si="0"/>
        <v>11320997</v>
      </c>
      <c r="E11" s="6">
        <f>SUM(E8:E10)</f>
        <v>1673323</v>
      </c>
      <c r="F11" s="6">
        <f>SUM(F8:F10)</f>
        <v>1253791</v>
      </c>
      <c r="G11" s="6">
        <f t="shared" si="1"/>
        <v>2927114</v>
      </c>
      <c r="H11" s="6">
        <f>SUM(H8:H10)</f>
        <v>7761684</v>
      </c>
      <c r="I11" s="6">
        <f>SUM(I8:I10)</f>
        <v>2284132</v>
      </c>
      <c r="J11" s="6">
        <f t="shared" si="2"/>
        <v>10045816</v>
      </c>
      <c r="K11" s="6">
        <f>SUM(K8:K10)</f>
        <v>17293281</v>
      </c>
      <c r="L11" s="6">
        <f>SUM(L8:L10)</f>
        <v>7000646</v>
      </c>
      <c r="M11" s="6">
        <f t="shared" si="5"/>
        <v>24293927</v>
      </c>
      <c r="O11" s="18"/>
      <c r="R11" s="18"/>
    </row>
    <row r="12" spans="1:18" x14ac:dyDescent="0.25">
      <c r="A12" s="51" t="s">
        <v>34</v>
      </c>
      <c r="B12" s="4"/>
      <c r="C12" s="4">
        <v>10015</v>
      </c>
      <c r="D12" s="6">
        <f t="shared" si="0"/>
        <v>10015</v>
      </c>
      <c r="E12" s="1">
        <v>76</v>
      </c>
      <c r="F12" s="1">
        <v>154</v>
      </c>
      <c r="G12" s="6">
        <f t="shared" si="1"/>
        <v>230</v>
      </c>
      <c r="H12" s="1">
        <v>1884</v>
      </c>
      <c r="I12" s="1">
        <v>390</v>
      </c>
      <c r="J12" s="6">
        <f t="shared" si="2"/>
        <v>2274</v>
      </c>
      <c r="K12" s="4">
        <f>B12+E12+H12</f>
        <v>1960</v>
      </c>
      <c r="L12" s="4">
        <f>C12+F12+I12</f>
        <v>10559</v>
      </c>
      <c r="M12" s="6">
        <f t="shared" si="5"/>
        <v>12519</v>
      </c>
      <c r="R12" s="18"/>
    </row>
    <row r="13" spans="1:18" x14ac:dyDescent="0.25">
      <c r="A13" s="51" t="s">
        <v>35</v>
      </c>
      <c r="B13" s="4"/>
      <c r="C13" s="4">
        <v>150</v>
      </c>
      <c r="D13" s="6">
        <f t="shared" si="0"/>
        <v>150</v>
      </c>
      <c r="E13" s="1">
        <v>50</v>
      </c>
      <c r="F13" s="1">
        <v>90</v>
      </c>
      <c r="G13" s="6">
        <f t="shared" si="1"/>
        <v>140</v>
      </c>
      <c r="H13" s="1"/>
      <c r="I13" s="1">
        <v>95</v>
      </c>
      <c r="J13" s="6">
        <f t="shared" si="2"/>
        <v>95</v>
      </c>
      <c r="K13" s="4">
        <f t="shared" ref="K13:K16" si="6">B13+E13+H13</f>
        <v>50</v>
      </c>
      <c r="L13" s="4">
        <f t="shared" ref="L13:L16" si="7">C13+F13+I13</f>
        <v>335</v>
      </c>
      <c r="M13" s="6">
        <f t="shared" si="5"/>
        <v>385</v>
      </c>
      <c r="R13" s="18"/>
    </row>
    <row r="14" spans="1:18" x14ac:dyDescent="0.25">
      <c r="A14" s="51" t="s">
        <v>105</v>
      </c>
      <c r="B14" s="4"/>
      <c r="C14" s="4"/>
      <c r="D14" s="6"/>
      <c r="E14" s="1">
        <v>2</v>
      </c>
      <c r="F14" s="1"/>
      <c r="G14" s="6">
        <f t="shared" si="1"/>
        <v>2</v>
      </c>
      <c r="H14" s="1"/>
      <c r="I14" s="1"/>
      <c r="J14" s="6">
        <f t="shared" si="2"/>
        <v>0</v>
      </c>
      <c r="K14" s="4">
        <f t="shared" si="6"/>
        <v>2</v>
      </c>
      <c r="L14" s="4">
        <f t="shared" si="7"/>
        <v>0</v>
      </c>
      <c r="M14" s="6">
        <f t="shared" si="5"/>
        <v>2</v>
      </c>
      <c r="R14" s="18"/>
    </row>
    <row r="15" spans="1:18" x14ac:dyDescent="0.25">
      <c r="A15" s="51" t="s">
        <v>36</v>
      </c>
      <c r="B15" s="4">
        <v>8504</v>
      </c>
      <c r="C15" s="4">
        <v>51275</v>
      </c>
      <c r="D15" s="6">
        <f t="shared" si="0"/>
        <v>59779</v>
      </c>
      <c r="E15" s="1">
        <v>30017</v>
      </c>
      <c r="F15" s="1">
        <v>263354</v>
      </c>
      <c r="G15" s="6">
        <f t="shared" si="1"/>
        <v>293371</v>
      </c>
      <c r="H15" s="1">
        <v>97355</v>
      </c>
      <c r="I15" s="1">
        <v>34913</v>
      </c>
      <c r="J15" s="6">
        <f t="shared" si="2"/>
        <v>132268</v>
      </c>
      <c r="K15" s="4">
        <f t="shared" si="6"/>
        <v>135876</v>
      </c>
      <c r="L15" s="4">
        <f t="shared" si="7"/>
        <v>349542</v>
      </c>
      <c r="M15" s="6">
        <f t="shared" si="5"/>
        <v>485418</v>
      </c>
      <c r="R15" s="18"/>
    </row>
    <row r="16" spans="1:18" x14ac:dyDescent="0.25">
      <c r="A16" s="51" t="s">
        <v>37</v>
      </c>
      <c r="B16" s="4">
        <v>1586</v>
      </c>
      <c r="C16" s="4">
        <v>14264</v>
      </c>
      <c r="D16" s="6">
        <f t="shared" si="0"/>
        <v>15850</v>
      </c>
      <c r="E16" s="1">
        <v>1126</v>
      </c>
      <c r="F16" s="1">
        <v>11841</v>
      </c>
      <c r="G16" s="6">
        <f t="shared" si="1"/>
        <v>12967</v>
      </c>
      <c r="H16" s="1">
        <v>58588</v>
      </c>
      <c r="I16" s="1">
        <v>85797</v>
      </c>
      <c r="J16" s="6">
        <f t="shared" si="2"/>
        <v>144385</v>
      </c>
      <c r="K16" s="4">
        <f t="shared" si="6"/>
        <v>61300</v>
      </c>
      <c r="L16" s="4">
        <f t="shared" si="7"/>
        <v>111902</v>
      </c>
      <c r="M16" s="6">
        <f t="shared" si="5"/>
        <v>173202</v>
      </c>
      <c r="R16" s="18"/>
    </row>
    <row r="17" spans="1:18" s="17" customFormat="1" x14ac:dyDescent="0.25">
      <c r="A17" s="52" t="s">
        <v>38</v>
      </c>
      <c r="B17" s="2">
        <v>108526</v>
      </c>
      <c r="C17" s="2">
        <v>2118528</v>
      </c>
      <c r="D17" s="6">
        <f>B17+C17</f>
        <v>2227054</v>
      </c>
      <c r="E17" s="2">
        <v>13814</v>
      </c>
      <c r="F17" s="2">
        <v>323998</v>
      </c>
      <c r="G17" s="6">
        <f>E17+F17</f>
        <v>337812</v>
      </c>
      <c r="H17" s="2">
        <v>25549</v>
      </c>
      <c r="I17" s="2">
        <v>1144016</v>
      </c>
      <c r="J17" s="6">
        <f>H17+I17</f>
        <v>1169565</v>
      </c>
      <c r="K17" s="4">
        <f>B17+E17+H17</f>
        <v>147889</v>
      </c>
      <c r="L17" s="4">
        <f>C17+F17+I17</f>
        <v>3586542</v>
      </c>
      <c r="M17" s="6">
        <f>K17+L17</f>
        <v>3734431</v>
      </c>
      <c r="P17"/>
      <c r="Q17"/>
      <c r="R17"/>
    </row>
    <row r="18" spans="1:18" s="17" customFormat="1" x14ac:dyDescent="0.25">
      <c r="A18" s="52" t="s">
        <v>39</v>
      </c>
      <c r="B18" s="2">
        <v>92348</v>
      </c>
      <c r="C18" s="2">
        <v>2266486</v>
      </c>
      <c r="D18" s="6">
        <f t="shared" ref="D18:D34" si="8">B18+C18</f>
        <v>2358834</v>
      </c>
      <c r="E18" s="2">
        <v>12403</v>
      </c>
      <c r="F18" s="2">
        <v>490276</v>
      </c>
      <c r="G18" s="6">
        <f t="shared" ref="G18:G31" si="9">E18+F18</f>
        <v>502679</v>
      </c>
      <c r="H18" s="2">
        <v>18115</v>
      </c>
      <c r="I18" s="2">
        <v>776010</v>
      </c>
      <c r="J18" s="6">
        <f t="shared" ref="J18:J31" si="10">H18+I18</f>
        <v>794125</v>
      </c>
      <c r="K18" s="4">
        <f t="shared" ref="K18:K20" si="11">B18+E18+H18</f>
        <v>122866</v>
      </c>
      <c r="L18" s="4">
        <f t="shared" ref="L18:L20" si="12">C18+F18+I18</f>
        <v>3532772</v>
      </c>
      <c r="M18" s="6">
        <f t="shared" ref="M18:M39" si="13">K18+L18</f>
        <v>3655638</v>
      </c>
      <c r="P18"/>
      <c r="Q18"/>
      <c r="R18" s="18"/>
    </row>
    <row r="19" spans="1:18" s="17" customFormat="1" x14ac:dyDescent="0.25">
      <c r="A19" s="52" t="s">
        <v>40</v>
      </c>
      <c r="B19" s="2">
        <v>1704914</v>
      </c>
      <c r="C19" s="2">
        <v>421382</v>
      </c>
      <c r="D19" s="6">
        <f t="shared" si="8"/>
        <v>2126296</v>
      </c>
      <c r="E19" s="2">
        <v>100077</v>
      </c>
      <c r="F19" s="2">
        <v>89946</v>
      </c>
      <c r="G19" s="6">
        <f t="shared" si="9"/>
        <v>190023</v>
      </c>
      <c r="H19" s="2">
        <v>675478</v>
      </c>
      <c r="I19" s="2">
        <v>344602</v>
      </c>
      <c r="J19" s="6">
        <f t="shared" si="10"/>
        <v>1020080</v>
      </c>
      <c r="K19" s="4">
        <f t="shared" si="11"/>
        <v>2480469</v>
      </c>
      <c r="L19" s="4">
        <f t="shared" si="12"/>
        <v>855930</v>
      </c>
      <c r="M19" s="6">
        <f t="shared" si="13"/>
        <v>3336399</v>
      </c>
      <c r="P19"/>
      <c r="Q19"/>
      <c r="R19" s="18"/>
    </row>
    <row r="20" spans="1:18" s="17" customFormat="1" x14ac:dyDescent="0.25">
      <c r="A20" s="52" t="s">
        <v>41</v>
      </c>
      <c r="B20" s="2">
        <v>64300</v>
      </c>
      <c r="C20" s="2">
        <v>820</v>
      </c>
      <c r="D20" s="6">
        <f t="shared" si="8"/>
        <v>65120</v>
      </c>
      <c r="E20" s="2">
        <v>51536</v>
      </c>
      <c r="F20" s="2">
        <v>342</v>
      </c>
      <c r="G20" s="6">
        <f t="shared" si="9"/>
        <v>51878</v>
      </c>
      <c r="H20" s="2">
        <v>87568</v>
      </c>
      <c r="I20" s="2">
        <v>274</v>
      </c>
      <c r="J20" s="6">
        <f t="shared" si="10"/>
        <v>87842</v>
      </c>
      <c r="K20" s="4">
        <f t="shared" si="11"/>
        <v>203404</v>
      </c>
      <c r="L20" s="4">
        <f t="shared" si="12"/>
        <v>1436</v>
      </c>
      <c r="M20" s="6">
        <f t="shared" si="13"/>
        <v>204840</v>
      </c>
      <c r="P20"/>
      <c r="Q20"/>
      <c r="R20" s="18"/>
    </row>
    <row r="21" spans="1:18" x14ac:dyDescent="0.25">
      <c r="A21" s="42" t="s">
        <v>42</v>
      </c>
      <c r="B21" s="6">
        <f>SUM(B17:B20)</f>
        <v>1970088</v>
      </c>
      <c r="C21" s="6">
        <f>SUM(C17:C20)</f>
        <v>4807216</v>
      </c>
      <c r="D21" s="6">
        <f t="shared" si="8"/>
        <v>6777304</v>
      </c>
      <c r="E21" s="6">
        <f>SUM(E17:E20)</f>
        <v>177830</v>
      </c>
      <c r="F21" s="6">
        <f>SUM(F17:F20)</f>
        <v>904562</v>
      </c>
      <c r="G21" s="6">
        <f t="shared" si="9"/>
        <v>1082392</v>
      </c>
      <c r="H21" s="6">
        <f>SUM(H17:H20)</f>
        <v>806710</v>
      </c>
      <c r="I21" s="6">
        <f>SUM(I17:I20)</f>
        <v>2264902</v>
      </c>
      <c r="J21" s="6">
        <f t="shared" si="10"/>
        <v>3071612</v>
      </c>
      <c r="K21" s="6">
        <f>SUM(K17:K20)</f>
        <v>2954628</v>
      </c>
      <c r="L21" s="6">
        <f>SUM(L17:L20)</f>
        <v>7976680</v>
      </c>
      <c r="M21" s="6">
        <f t="shared" si="13"/>
        <v>10931308</v>
      </c>
      <c r="R21" s="18"/>
    </row>
    <row r="22" spans="1:18" x14ac:dyDescent="0.25">
      <c r="A22" s="51" t="s">
        <v>43</v>
      </c>
      <c r="B22" s="4"/>
      <c r="C22" s="4"/>
      <c r="D22" s="6"/>
      <c r="E22" s="4">
        <v>245</v>
      </c>
      <c r="F22" s="4"/>
      <c r="G22" s="6">
        <f t="shared" si="9"/>
        <v>245</v>
      </c>
      <c r="H22" s="4">
        <v>1128</v>
      </c>
      <c r="I22" s="4"/>
      <c r="J22" s="6">
        <f t="shared" si="10"/>
        <v>1128</v>
      </c>
      <c r="K22" s="4">
        <f>B22+E22+H22</f>
        <v>1373</v>
      </c>
      <c r="L22" s="4">
        <f>C22+F22+I22</f>
        <v>0</v>
      </c>
      <c r="M22" s="6">
        <f t="shared" si="13"/>
        <v>1373</v>
      </c>
      <c r="N22" s="14"/>
      <c r="R22" s="18"/>
    </row>
    <row r="23" spans="1:18" x14ac:dyDescent="0.25">
      <c r="A23" s="51" t="s">
        <v>44</v>
      </c>
      <c r="B23" s="4">
        <v>12</v>
      </c>
      <c r="C23" s="4"/>
      <c r="D23" s="6">
        <f t="shared" si="8"/>
        <v>12</v>
      </c>
      <c r="E23" s="4">
        <v>1387</v>
      </c>
      <c r="F23" s="4"/>
      <c r="G23" s="6">
        <f t="shared" si="9"/>
        <v>1387</v>
      </c>
      <c r="H23" s="4">
        <v>3260</v>
      </c>
      <c r="I23" s="4"/>
      <c r="J23" s="6">
        <f t="shared" si="10"/>
        <v>3260</v>
      </c>
      <c r="K23" s="4">
        <f t="shared" ref="K23:K30" si="14">B23+E23+H23</f>
        <v>4659</v>
      </c>
      <c r="L23" s="4">
        <f t="shared" ref="L23:L30" si="15">C23+F23+I23</f>
        <v>0</v>
      </c>
      <c r="M23" s="6">
        <f t="shared" si="13"/>
        <v>4659</v>
      </c>
      <c r="N23" s="14"/>
    </row>
    <row r="24" spans="1:18" x14ac:dyDescent="0.25">
      <c r="A24" s="51" t="s">
        <v>45</v>
      </c>
      <c r="B24" s="4">
        <v>26</v>
      </c>
      <c r="C24" s="4"/>
      <c r="D24" s="6">
        <f t="shared" si="8"/>
        <v>26</v>
      </c>
      <c r="E24" s="4"/>
      <c r="F24" s="4">
        <v>190</v>
      </c>
      <c r="G24" s="6">
        <f t="shared" si="9"/>
        <v>190</v>
      </c>
      <c r="H24" s="4"/>
      <c r="I24" s="4"/>
      <c r="J24" s="6">
        <f t="shared" si="10"/>
        <v>0</v>
      </c>
      <c r="K24" s="4">
        <f t="shared" si="14"/>
        <v>26</v>
      </c>
      <c r="L24" s="4">
        <f t="shared" si="15"/>
        <v>190</v>
      </c>
      <c r="M24" s="6">
        <f t="shared" si="13"/>
        <v>216</v>
      </c>
      <c r="N24" s="14"/>
    </row>
    <row r="25" spans="1:18" x14ac:dyDescent="0.25">
      <c r="A25" s="51" t="s">
        <v>46</v>
      </c>
      <c r="B25" s="4">
        <v>701</v>
      </c>
      <c r="C25" s="4"/>
      <c r="D25" s="6">
        <f t="shared" si="8"/>
        <v>701</v>
      </c>
      <c r="E25" s="4">
        <v>231</v>
      </c>
      <c r="F25" s="4">
        <v>8939</v>
      </c>
      <c r="G25" s="6">
        <f t="shared" si="9"/>
        <v>9170</v>
      </c>
      <c r="H25" s="4">
        <v>34050</v>
      </c>
      <c r="I25" s="4">
        <v>2227</v>
      </c>
      <c r="J25" s="6">
        <f t="shared" si="10"/>
        <v>36277</v>
      </c>
      <c r="K25" s="4">
        <f t="shared" si="14"/>
        <v>34982</v>
      </c>
      <c r="L25" s="4">
        <f t="shared" si="15"/>
        <v>11166</v>
      </c>
      <c r="M25" s="6">
        <f t="shared" si="13"/>
        <v>46148</v>
      </c>
      <c r="N25" s="14"/>
    </row>
    <row r="26" spans="1:18" x14ac:dyDescent="0.25">
      <c r="A26" s="51" t="s">
        <v>47</v>
      </c>
      <c r="B26" s="4">
        <v>43205</v>
      </c>
      <c r="C26" s="4">
        <v>970</v>
      </c>
      <c r="D26" s="6">
        <f t="shared" si="8"/>
        <v>44175</v>
      </c>
      <c r="E26" s="4">
        <v>9490</v>
      </c>
      <c r="F26" s="4"/>
      <c r="G26" s="6">
        <f t="shared" si="9"/>
        <v>9490</v>
      </c>
      <c r="H26" s="4">
        <v>300650</v>
      </c>
      <c r="I26" s="4">
        <v>4811</v>
      </c>
      <c r="J26" s="6">
        <f t="shared" si="10"/>
        <v>305461</v>
      </c>
      <c r="K26" s="4">
        <f t="shared" si="14"/>
        <v>353345</v>
      </c>
      <c r="L26" s="4">
        <f t="shared" si="15"/>
        <v>5781</v>
      </c>
      <c r="M26" s="6">
        <f t="shared" si="13"/>
        <v>359126</v>
      </c>
      <c r="N26" s="14"/>
    </row>
    <row r="27" spans="1:18" x14ac:dyDescent="0.25">
      <c r="A27" s="51" t="s">
        <v>67</v>
      </c>
      <c r="B27" s="4"/>
      <c r="C27" s="4"/>
      <c r="D27" s="6"/>
      <c r="E27" s="4"/>
      <c r="F27" s="4"/>
      <c r="G27" s="6">
        <f t="shared" si="9"/>
        <v>0</v>
      </c>
      <c r="H27" s="4"/>
      <c r="I27" s="4"/>
      <c r="J27" s="6">
        <f t="shared" si="10"/>
        <v>0</v>
      </c>
      <c r="K27" s="4">
        <f t="shared" si="14"/>
        <v>0</v>
      </c>
      <c r="L27" s="4">
        <f t="shared" si="15"/>
        <v>0</v>
      </c>
      <c r="M27" s="6">
        <f t="shared" si="13"/>
        <v>0</v>
      </c>
      <c r="N27" s="14"/>
    </row>
    <row r="28" spans="1:18" x14ac:dyDescent="0.25">
      <c r="A28" s="51" t="s">
        <v>48</v>
      </c>
      <c r="B28" s="4"/>
      <c r="C28" s="4"/>
      <c r="D28" s="6"/>
      <c r="E28" s="4"/>
      <c r="F28" s="4"/>
      <c r="G28" s="6">
        <f t="shared" si="9"/>
        <v>0</v>
      </c>
      <c r="H28" s="4">
        <v>44625</v>
      </c>
      <c r="I28" s="4">
        <v>552</v>
      </c>
      <c r="J28" s="6">
        <f t="shared" si="10"/>
        <v>45177</v>
      </c>
      <c r="K28" s="4">
        <f t="shared" si="14"/>
        <v>44625</v>
      </c>
      <c r="L28" s="4">
        <f t="shared" si="15"/>
        <v>552</v>
      </c>
      <c r="M28" s="6">
        <f t="shared" si="13"/>
        <v>45177</v>
      </c>
      <c r="N28" s="14"/>
    </row>
    <row r="29" spans="1:18" x14ac:dyDescent="0.25">
      <c r="A29" s="51" t="s">
        <v>49</v>
      </c>
      <c r="B29" s="4">
        <v>46930</v>
      </c>
      <c r="C29" s="4">
        <v>12910</v>
      </c>
      <c r="D29" s="6">
        <f t="shared" si="8"/>
        <v>59840</v>
      </c>
      <c r="E29" s="4">
        <v>120028</v>
      </c>
      <c r="F29" s="4">
        <v>74103</v>
      </c>
      <c r="G29" s="6">
        <f t="shared" si="9"/>
        <v>194131</v>
      </c>
      <c r="H29" s="4">
        <v>74522</v>
      </c>
      <c r="I29" s="4">
        <v>72758</v>
      </c>
      <c r="J29" s="6">
        <f t="shared" si="10"/>
        <v>147280</v>
      </c>
      <c r="K29" s="4">
        <f t="shared" si="14"/>
        <v>241480</v>
      </c>
      <c r="L29" s="4">
        <f t="shared" si="15"/>
        <v>159771</v>
      </c>
      <c r="M29" s="6">
        <f t="shared" si="13"/>
        <v>401251</v>
      </c>
      <c r="N29" s="14"/>
    </row>
    <row r="30" spans="1:18" x14ac:dyDescent="0.25">
      <c r="A30" s="51" t="s">
        <v>100</v>
      </c>
      <c r="B30" s="4"/>
      <c r="C30" s="4"/>
      <c r="D30" s="6"/>
      <c r="E30" s="4"/>
      <c r="F30" s="4"/>
      <c r="G30" s="6">
        <f t="shared" si="9"/>
        <v>0</v>
      </c>
      <c r="H30" s="4"/>
      <c r="I30" s="4"/>
      <c r="J30" s="6">
        <f t="shared" si="10"/>
        <v>0</v>
      </c>
      <c r="K30" s="4">
        <f t="shared" si="14"/>
        <v>0</v>
      </c>
      <c r="L30" s="4">
        <f t="shared" si="15"/>
        <v>0</v>
      </c>
      <c r="M30" s="6">
        <f t="shared" si="13"/>
        <v>0</v>
      </c>
      <c r="N30" s="14"/>
    </row>
    <row r="31" spans="1:18" x14ac:dyDescent="0.25">
      <c r="A31" s="42" t="s">
        <v>50</v>
      </c>
      <c r="B31" s="6">
        <f>B11+B12+B13+B15+B16+B21+B23+B22+B24+B25+B26+B27+B28+B29+B30</f>
        <v>9929326</v>
      </c>
      <c r="C31" s="6">
        <f>C11+C12+C13+C15+C16+C21+C22+C23+C24+C25+C26+C27+C28+C29+C30</f>
        <v>8359523</v>
      </c>
      <c r="D31" s="6">
        <f t="shared" si="8"/>
        <v>18288849</v>
      </c>
      <c r="E31" s="6">
        <f>E11+E12+E13+E14+E15+E16+E21+E22+E23+E24+E25+E26+E27+E28+E29+E30</f>
        <v>2013805</v>
      </c>
      <c r="F31" s="6">
        <f>F11+F12+F13+F14+F15+F16+F21+F22+F23+F24+F25+F26+F27+F28+F29+F30</f>
        <v>2517024</v>
      </c>
      <c r="G31" s="6">
        <f t="shared" si="9"/>
        <v>4530829</v>
      </c>
      <c r="H31" s="6">
        <f>H11+H12+H13+H14+H15+H16+H21+H22+H23+H24+H25+H26+H27+H28+H29+H30</f>
        <v>9184456</v>
      </c>
      <c r="I31" s="6">
        <f>I11+I12+I13+I14+I15+I16+I21+I22+I23+I24+I25+I26+I27+I28+I29+I30</f>
        <v>4750577</v>
      </c>
      <c r="J31" s="6">
        <f t="shared" si="10"/>
        <v>13935033</v>
      </c>
      <c r="K31" s="6">
        <f>K11+K12+K13+K14+K15+K16+K21+K22+K23+K24+K25+K26+K27+K28+K29+K30</f>
        <v>21127587</v>
      </c>
      <c r="L31" s="6">
        <f>L11+L12+L13+L14+L15+L16+L21+L22+L23+L24+L25+L26+L27+L28+L29+L30</f>
        <v>15627124</v>
      </c>
      <c r="M31" s="6">
        <f t="shared" si="13"/>
        <v>36754711</v>
      </c>
    </row>
    <row r="32" spans="1:18" x14ac:dyDescent="0.25">
      <c r="A32" s="51" t="s">
        <v>56</v>
      </c>
      <c r="B32" s="4">
        <v>85</v>
      </c>
      <c r="C32" s="4"/>
      <c r="D32" s="6">
        <f t="shared" si="8"/>
        <v>85</v>
      </c>
      <c r="E32" s="1"/>
      <c r="F32" s="1"/>
      <c r="G32" s="6"/>
      <c r="H32" s="1"/>
      <c r="I32" s="1"/>
      <c r="J32" s="6"/>
      <c r="K32" s="4">
        <f>B32+E32+H32</f>
        <v>85</v>
      </c>
      <c r="L32" s="4">
        <f>C32+F32+I32</f>
        <v>0</v>
      </c>
      <c r="M32" s="6">
        <f t="shared" si="13"/>
        <v>85</v>
      </c>
    </row>
    <row r="33" spans="1:15" x14ac:dyDescent="0.25">
      <c r="A33" s="51" t="s">
        <v>51</v>
      </c>
      <c r="B33" s="4"/>
      <c r="C33" s="4"/>
      <c r="D33" s="6"/>
      <c r="E33" s="1"/>
      <c r="F33" s="1"/>
      <c r="G33" s="6"/>
      <c r="H33" s="1"/>
      <c r="I33" s="1"/>
      <c r="J33" s="6"/>
      <c r="K33" s="4">
        <f t="shared" ref="K33:K39" si="16">B33+E33+H33</f>
        <v>0</v>
      </c>
      <c r="L33" s="4">
        <f t="shared" ref="L33:L39" si="17">C33+F33+I33</f>
        <v>0</v>
      </c>
      <c r="M33" s="6">
        <f t="shared" si="13"/>
        <v>0</v>
      </c>
    </row>
    <row r="34" spans="1:15" x14ac:dyDescent="0.25">
      <c r="A34" s="51" t="s">
        <v>52</v>
      </c>
      <c r="B34" s="4">
        <v>31</v>
      </c>
      <c r="C34" s="4"/>
      <c r="D34" s="6">
        <f t="shared" si="8"/>
        <v>31</v>
      </c>
      <c r="E34" s="1"/>
      <c r="F34" s="1"/>
      <c r="G34" s="6"/>
      <c r="H34" s="1"/>
      <c r="I34" s="1"/>
      <c r="J34" s="6"/>
      <c r="K34" s="4">
        <f t="shared" si="16"/>
        <v>31</v>
      </c>
      <c r="L34" s="4">
        <f t="shared" si="17"/>
        <v>0</v>
      </c>
      <c r="M34" s="6">
        <f t="shared" si="13"/>
        <v>31</v>
      </c>
    </row>
    <row r="35" spans="1:15" x14ac:dyDescent="0.25">
      <c r="A35" s="51" t="s">
        <v>57</v>
      </c>
      <c r="B35" s="4"/>
      <c r="C35" s="4"/>
      <c r="D35" s="6"/>
      <c r="E35" s="1"/>
      <c r="F35" s="1"/>
      <c r="G35" s="6"/>
      <c r="H35" s="1"/>
      <c r="I35" s="1"/>
      <c r="J35" s="6"/>
      <c r="K35" s="4">
        <f t="shared" si="16"/>
        <v>0</v>
      </c>
      <c r="L35" s="4">
        <f t="shared" si="17"/>
        <v>0</v>
      </c>
      <c r="M35" s="6">
        <f t="shared" si="13"/>
        <v>0</v>
      </c>
      <c r="O35" s="18"/>
    </row>
    <row r="36" spans="1:15" x14ac:dyDescent="0.25">
      <c r="A36" s="51" t="s">
        <v>58</v>
      </c>
      <c r="B36" s="4"/>
      <c r="C36" s="4"/>
      <c r="D36" s="6"/>
      <c r="E36" s="1"/>
      <c r="F36" s="1"/>
      <c r="G36" s="6"/>
      <c r="H36" s="1"/>
      <c r="I36" s="1"/>
      <c r="J36" s="6"/>
      <c r="K36" s="4">
        <f t="shared" si="16"/>
        <v>0</v>
      </c>
      <c r="L36" s="4">
        <f t="shared" si="17"/>
        <v>0</v>
      </c>
      <c r="M36" s="6">
        <f t="shared" si="13"/>
        <v>0</v>
      </c>
    </row>
    <row r="37" spans="1:15" x14ac:dyDescent="0.25">
      <c r="A37" s="51" t="s">
        <v>53</v>
      </c>
      <c r="B37" s="4">
        <v>6</v>
      </c>
      <c r="C37" s="4"/>
      <c r="D37" s="6">
        <f t="shared" ref="D37:D38" si="18">B37+C37</f>
        <v>6</v>
      </c>
      <c r="E37" s="1"/>
      <c r="F37" s="1"/>
      <c r="G37" s="6"/>
      <c r="H37" s="26">
        <v>375</v>
      </c>
      <c r="I37" s="26"/>
      <c r="J37" s="6">
        <f t="shared" ref="J37:J38" si="19">H37+I37</f>
        <v>375</v>
      </c>
      <c r="K37" s="4">
        <f t="shared" si="16"/>
        <v>381</v>
      </c>
      <c r="L37" s="4">
        <f t="shared" si="17"/>
        <v>0</v>
      </c>
      <c r="M37" s="6">
        <f t="shared" si="13"/>
        <v>381</v>
      </c>
    </row>
    <row r="38" spans="1:15" x14ac:dyDescent="0.25">
      <c r="A38" s="51" t="s">
        <v>54</v>
      </c>
      <c r="B38" s="4">
        <v>3965</v>
      </c>
      <c r="C38" s="4">
        <v>6820</v>
      </c>
      <c r="D38" s="6">
        <f t="shared" si="18"/>
        <v>10785</v>
      </c>
      <c r="E38" s="1"/>
      <c r="F38" s="1"/>
      <c r="G38" s="6"/>
      <c r="H38" s="26">
        <v>4360</v>
      </c>
      <c r="I38" s="26">
        <v>12505</v>
      </c>
      <c r="J38" s="6">
        <f t="shared" si="19"/>
        <v>16865</v>
      </c>
      <c r="K38" s="4">
        <f t="shared" si="16"/>
        <v>8325</v>
      </c>
      <c r="L38" s="4">
        <f t="shared" si="17"/>
        <v>19325</v>
      </c>
      <c r="M38" s="6">
        <f t="shared" si="13"/>
        <v>27650</v>
      </c>
    </row>
    <row r="39" spans="1:15" x14ac:dyDescent="0.25">
      <c r="A39" s="51" t="s">
        <v>99</v>
      </c>
      <c r="B39" s="4"/>
      <c r="C39" s="4"/>
      <c r="D39" s="6"/>
      <c r="E39" s="1"/>
      <c r="F39" s="1"/>
      <c r="G39" s="6"/>
      <c r="H39" s="1"/>
      <c r="I39" s="1"/>
      <c r="J39" s="6"/>
      <c r="K39" s="4">
        <f t="shared" si="16"/>
        <v>0</v>
      </c>
      <c r="L39" s="4">
        <f t="shared" si="17"/>
        <v>0</v>
      </c>
      <c r="M39" s="6">
        <f t="shared" si="13"/>
        <v>0</v>
      </c>
    </row>
    <row r="40" spans="1:15" x14ac:dyDescent="0.25">
      <c r="A40" s="45" t="s">
        <v>55</v>
      </c>
      <c r="B40" s="6">
        <f>SUM(B31:B39)</f>
        <v>9933413</v>
      </c>
      <c r="C40" s="6">
        <f t="shared" ref="C40:L40" si="20">SUM(C31:C39)</f>
        <v>8366343</v>
      </c>
      <c r="D40" s="6">
        <f t="shared" si="20"/>
        <v>18299756</v>
      </c>
      <c r="E40" s="6">
        <f t="shared" si="20"/>
        <v>2013805</v>
      </c>
      <c r="F40" s="6">
        <f t="shared" si="20"/>
        <v>2517024</v>
      </c>
      <c r="G40" s="6">
        <f t="shared" si="20"/>
        <v>4530829</v>
      </c>
      <c r="H40" s="6">
        <f t="shared" si="20"/>
        <v>9189191</v>
      </c>
      <c r="I40" s="6">
        <f t="shared" si="20"/>
        <v>4763082</v>
      </c>
      <c r="J40" s="6">
        <f t="shared" si="20"/>
        <v>13952273</v>
      </c>
      <c r="K40" s="6">
        <f t="shared" si="20"/>
        <v>21136409</v>
      </c>
      <c r="L40" s="6">
        <f t="shared" si="20"/>
        <v>15646449</v>
      </c>
      <c r="M40" s="6">
        <f>SUM(M31:M39)</f>
        <v>36782858</v>
      </c>
    </row>
    <row r="45" spans="1:15" x14ac:dyDescent="0.25">
      <c r="A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5" x14ac:dyDescent="0.25">
      <c r="A46" s="13"/>
      <c r="D46" s="51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x14ac:dyDescent="0.25">
      <c r="A47" s="13"/>
      <c r="D47" s="51"/>
      <c r="E47" s="13"/>
      <c r="F47" s="13"/>
      <c r="G47" s="13"/>
      <c r="H47" s="13"/>
      <c r="K47" s="12"/>
      <c r="L47" s="13"/>
      <c r="N47" s="13"/>
    </row>
    <row r="48" spans="1:15" x14ac:dyDescent="0.25">
      <c r="A48" s="13"/>
      <c r="D48" s="51"/>
      <c r="E48" s="13"/>
      <c r="F48" s="13"/>
      <c r="G48" s="13"/>
      <c r="H48" s="13"/>
      <c r="I48" s="13"/>
      <c r="J48" s="13"/>
      <c r="K48" s="12"/>
      <c r="L48" s="18"/>
    </row>
    <row r="49" spans="1:11" x14ac:dyDescent="0.25">
      <c r="A49" s="14"/>
      <c r="D49" s="51"/>
      <c r="E49" s="16"/>
      <c r="F49" s="16"/>
      <c r="H49" s="16"/>
      <c r="I49" s="16"/>
      <c r="J49" s="16"/>
      <c r="K49" s="11"/>
    </row>
    <row r="50" spans="1:11" x14ac:dyDescent="0.25">
      <c r="A50" s="15"/>
      <c r="D50" s="51"/>
      <c r="E50" s="16"/>
      <c r="F50" s="16"/>
      <c r="H50" s="16"/>
      <c r="I50" s="16"/>
      <c r="J50" s="16"/>
      <c r="K50" s="11"/>
    </row>
    <row r="51" spans="1:11" x14ac:dyDescent="0.25">
      <c r="A51" s="15"/>
      <c r="D51" s="51"/>
      <c r="E51" s="16"/>
      <c r="F51" s="16"/>
      <c r="G51" s="16"/>
      <c r="H51" s="16"/>
      <c r="I51" s="16"/>
      <c r="J51" s="16"/>
      <c r="K51" s="11"/>
    </row>
    <row r="52" spans="1:11" x14ac:dyDescent="0.25">
      <c r="A52" s="15"/>
      <c r="D52" s="51"/>
      <c r="E52" s="16"/>
      <c r="F52" s="16"/>
      <c r="G52" s="16"/>
      <c r="H52" s="16"/>
      <c r="I52" s="16"/>
      <c r="J52" s="16"/>
      <c r="K52" s="11"/>
    </row>
    <row r="53" spans="1:11" x14ac:dyDescent="0.25">
      <c r="A53" s="14"/>
      <c r="D53" s="51"/>
      <c r="E53" s="16"/>
      <c r="F53" s="16"/>
      <c r="G53" s="16"/>
      <c r="H53" s="16"/>
      <c r="I53" s="16"/>
      <c r="J53" s="16"/>
      <c r="K53" s="11"/>
    </row>
    <row r="54" spans="1:11" x14ac:dyDescent="0.25">
      <c r="A54" s="14"/>
      <c r="D54" s="51"/>
      <c r="E54" s="16"/>
      <c r="F54" s="16"/>
      <c r="G54" s="16"/>
      <c r="H54" s="16"/>
      <c r="I54" s="16"/>
      <c r="J54" s="16"/>
      <c r="K54" s="11"/>
    </row>
    <row r="55" spans="1:11" x14ac:dyDescent="0.25">
      <c r="A55" s="14"/>
      <c r="D55" s="16"/>
      <c r="E55" s="16"/>
      <c r="F55" s="16"/>
      <c r="G55" s="16"/>
      <c r="H55" s="16"/>
      <c r="I55" s="16"/>
      <c r="J55" s="16"/>
      <c r="K55" s="11"/>
    </row>
    <row r="56" spans="1:11" x14ac:dyDescent="0.25">
      <c r="A56" s="14"/>
      <c r="D56" s="16"/>
      <c r="E56" s="16"/>
      <c r="F56" s="16"/>
      <c r="G56" s="16"/>
      <c r="H56" s="16"/>
      <c r="I56" s="16"/>
      <c r="J56" s="16"/>
      <c r="K56" s="11"/>
    </row>
    <row r="57" spans="1:11" x14ac:dyDescent="0.25">
      <c r="A57" s="14"/>
      <c r="D57" s="16"/>
      <c r="E57" s="16"/>
      <c r="F57" s="16"/>
      <c r="G57" s="16"/>
      <c r="H57" s="16"/>
      <c r="I57" s="16"/>
      <c r="J57" s="16"/>
      <c r="K57" s="11"/>
    </row>
    <row r="58" spans="1:11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1"/>
    </row>
    <row r="59" spans="1:11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1"/>
    </row>
    <row r="60" spans="1:1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1"/>
    </row>
    <row r="61" spans="1:1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1"/>
    </row>
    <row r="62" spans="1:11" x14ac:dyDescent="0.25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1"/>
    </row>
    <row r="63" spans="1:11" x14ac:dyDescent="0.25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1"/>
    </row>
    <row r="64" spans="1:11" x14ac:dyDescent="0.25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1"/>
    </row>
    <row r="65" spans="1:11" x14ac:dyDescent="0.25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1"/>
    </row>
    <row r="66" spans="1:11" x14ac:dyDescent="0.25">
      <c r="A66" s="14"/>
      <c r="B66" s="16"/>
      <c r="C66" s="16"/>
      <c r="D66" s="16"/>
      <c r="E66" s="16"/>
      <c r="F66" s="16"/>
      <c r="G66" s="16"/>
      <c r="H66" s="16"/>
      <c r="I66" s="16"/>
      <c r="J66" s="16"/>
      <c r="K66" s="11"/>
    </row>
    <row r="67" spans="1:11" x14ac:dyDescent="0.25">
      <c r="A67" s="14"/>
      <c r="B67" s="16"/>
      <c r="C67" s="16"/>
      <c r="D67" s="16"/>
      <c r="E67" s="16"/>
      <c r="F67" s="16"/>
      <c r="G67" s="16"/>
      <c r="H67" s="16"/>
      <c r="I67" s="16"/>
      <c r="J67" s="16"/>
      <c r="K67" s="11"/>
    </row>
    <row r="68" spans="1:11" x14ac:dyDescent="0.25">
      <c r="A68" s="14"/>
      <c r="B68" s="16"/>
      <c r="C68" s="16"/>
      <c r="D68" s="16"/>
      <c r="E68" s="16"/>
      <c r="F68" s="16"/>
      <c r="G68" s="16"/>
      <c r="H68" s="16"/>
      <c r="I68" s="16"/>
      <c r="J68" s="16"/>
      <c r="K68" s="11"/>
    </row>
    <row r="69" spans="1:11" x14ac:dyDescent="0.25">
      <c r="A69" s="14"/>
      <c r="B69" s="16"/>
      <c r="C69" s="16"/>
      <c r="D69" s="16"/>
      <c r="E69" s="16"/>
      <c r="F69" s="16"/>
      <c r="G69" s="16"/>
      <c r="H69" s="16"/>
      <c r="I69" s="16"/>
      <c r="J69" s="16"/>
      <c r="K69" s="11"/>
    </row>
    <row r="70" spans="1:11" x14ac:dyDescent="0.25">
      <c r="A70" s="14"/>
      <c r="B70" s="16"/>
      <c r="C70" s="16"/>
      <c r="D70" s="16"/>
      <c r="E70" s="16"/>
      <c r="F70" s="16"/>
      <c r="G70" s="16"/>
      <c r="H70" s="16"/>
      <c r="I70" s="16"/>
      <c r="J70" s="16"/>
      <c r="K70" s="11"/>
    </row>
    <row r="71" spans="1:11" x14ac:dyDescent="0.25">
      <c r="A71" s="14"/>
      <c r="B71" s="16"/>
      <c r="C71" s="16"/>
      <c r="D71" s="16"/>
      <c r="E71" s="16"/>
      <c r="F71" s="16"/>
      <c r="G71" s="16"/>
      <c r="H71" s="16"/>
      <c r="I71" s="16"/>
      <c r="J71" s="16"/>
      <c r="K71" s="11"/>
    </row>
    <row r="72" spans="1:11" x14ac:dyDescent="0.25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1"/>
    </row>
    <row r="73" spans="1:11" x14ac:dyDescent="0.25">
      <c r="A73" s="14"/>
      <c r="B73" s="16"/>
      <c r="C73" s="16"/>
      <c r="D73" s="16"/>
      <c r="E73" s="16"/>
      <c r="F73" s="16"/>
      <c r="G73" s="16"/>
      <c r="H73" s="16"/>
      <c r="I73" s="16"/>
      <c r="J73" s="16"/>
      <c r="K73" s="11"/>
    </row>
    <row r="74" spans="1:11" x14ac:dyDescent="0.25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1"/>
    </row>
    <row r="75" spans="1:11" x14ac:dyDescent="0.25">
      <c r="A75" s="14"/>
      <c r="B75" s="16"/>
      <c r="C75" s="16"/>
      <c r="D75" s="16"/>
      <c r="E75" s="16"/>
      <c r="F75" s="16"/>
      <c r="G75" s="16"/>
      <c r="H75" s="16"/>
      <c r="I75" s="16"/>
      <c r="J75" s="16"/>
      <c r="K75" s="11"/>
    </row>
    <row r="76" spans="1:11" x14ac:dyDescent="0.25">
      <c r="A76" s="14"/>
      <c r="B76" s="16"/>
      <c r="C76" s="16"/>
      <c r="D76" s="16"/>
      <c r="E76" s="16"/>
      <c r="F76" s="16"/>
      <c r="G76" s="16"/>
      <c r="H76" s="16"/>
      <c r="I76" s="16"/>
      <c r="J76" s="16"/>
      <c r="K76" s="11"/>
    </row>
    <row r="77" spans="1:11" x14ac:dyDescent="0.25">
      <c r="G77" s="16"/>
    </row>
    <row r="78" spans="1:11" x14ac:dyDescent="0.25">
      <c r="G78" s="16"/>
    </row>
    <row r="79" spans="1:11" x14ac:dyDescent="0.25">
      <c r="G79" s="16"/>
    </row>
    <row r="80" spans="1:11" x14ac:dyDescent="0.25">
      <c r="G80" s="16"/>
    </row>
    <row r="81" spans="7:7" x14ac:dyDescent="0.25">
      <c r="G81" s="16"/>
    </row>
    <row r="82" spans="7:7" x14ac:dyDescent="0.25">
      <c r="G82" s="16"/>
    </row>
    <row r="83" spans="7:7" x14ac:dyDescent="0.25">
      <c r="G83" s="16"/>
    </row>
    <row r="84" spans="7:7" x14ac:dyDescent="0.25">
      <c r="G84" s="16"/>
    </row>
    <row r="85" spans="7:7" x14ac:dyDescent="0.25">
      <c r="G85" s="16"/>
    </row>
    <row r="86" spans="7:7" x14ac:dyDescent="0.25">
      <c r="G86" s="16"/>
    </row>
    <row r="87" spans="7:7" x14ac:dyDescent="0.25">
      <c r="G87" s="16"/>
    </row>
    <row r="88" spans="7:7" x14ac:dyDescent="0.25">
      <c r="G88" s="16"/>
    </row>
    <row r="89" spans="7:7" x14ac:dyDescent="0.25">
      <c r="G89" s="16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8"/>
  <sheetViews>
    <sheetView workbookViewId="0"/>
  </sheetViews>
  <sheetFormatPr baseColWidth="10" defaultColWidth="11.42578125" defaultRowHeight="15" x14ac:dyDescent="0.25"/>
  <cols>
    <col min="1" max="1" width="25.7109375" bestFit="1" customWidth="1"/>
  </cols>
  <sheetData>
    <row r="2" spans="1:13" ht="15.75" x14ac:dyDescent="0.25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113"/>
      <c r="L2" s="113"/>
      <c r="M2" s="113"/>
    </row>
    <row r="3" spans="1:13" ht="15.75" x14ac:dyDescent="0.25">
      <c r="A3" s="84" t="s">
        <v>25</v>
      </c>
      <c r="B3" s="84"/>
      <c r="C3" s="84"/>
      <c r="D3" s="84"/>
      <c r="E3" s="84"/>
      <c r="F3" s="84"/>
      <c r="G3" s="84"/>
      <c r="H3" s="84"/>
      <c r="I3" s="84"/>
      <c r="J3" s="84"/>
      <c r="K3" s="113"/>
      <c r="L3" s="113"/>
      <c r="M3" s="113"/>
    </row>
    <row r="4" spans="1:13" ht="15.75" x14ac:dyDescent="0.25">
      <c r="A4" s="84" t="s">
        <v>109</v>
      </c>
      <c r="B4" s="84"/>
      <c r="C4" s="84"/>
      <c r="D4" s="84"/>
      <c r="E4" s="84"/>
      <c r="F4" s="84"/>
      <c r="G4" s="84"/>
      <c r="H4" s="84"/>
      <c r="I4" s="84"/>
      <c r="J4" s="84"/>
      <c r="K4" s="113"/>
      <c r="L4" s="113"/>
      <c r="M4" s="113"/>
    </row>
    <row r="5" spans="1:13" ht="18" x14ac:dyDescent="0.25">
      <c r="A5" s="112" t="s">
        <v>26</v>
      </c>
      <c r="B5" s="114" t="s">
        <v>8</v>
      </c>
      <c r="C5" s="114"/>
      <c r="D5" s="114"/>
      <c r="E5" s="114" t="s">
        <v>9</v>
      </c>
      <c r="F5" s="114"/>
      <c r="G5" s="114"/>
      <c r="H5" s="114" t="s">
        <v>10</v>
      </c>
      <c r="I5" s="114"/>
      <c r="J5" s="114"/>
      <c r="K5" s="114" t="s">
        <v>27</v>
      </c>
      <c r="L5" s="114"/>
      <c r="M5" s="114"/>
    </row>
    <row r="6" spans="1:13" x14ac:dyDescent="0.25">
      <c r="A6" s="112"/>
      <c r="B6" s="112" t="s">
        <v>28</v>
      </c>
      <c r="C6" s="112"/>
      <c r="D6" s="112" t="s">
        <v>13</v>
      </c>
      <c r="E6" s="112" t="s">
        <v>28</v>
      </c>
      <c r="F6" s="112"/>
      <c r="G6" s="112" t="s">
        <v>13</v>
      </c>
      <c r="H6" s="112" t="s">
        <v>28</v>
      </c>
      <c r="I6" s="112"/>
      <c r="J6" s="112" t="s">
        <v>13</v>
      </c>
      <c r="K6" s="112" t="s">
        <v>28</v>
      </c>
      <c r="L6" s="112"/>
      <c r="M6" s="112" t="s">
        <v>13</v>
      </c>
    </row>
    <row r="7" spans="1:13" x14ac:dyDescent="0.25">
      <c r="A7" s="112"/>
      <c r="B7" s="53" t="s">
        <v>11</v>
      </c>
      <c r="C7" s="53" t="s">
        <v>29</v>
      </c>
      <c r="D7" s="112"/>
      <c r="E7" s="53" t="s">
        <v>11</v>
      </c>
      <c r="F7" s="53" t="s">
        <v>29</v>
      </c>
      <c r="G7" s="112"/>
      <c r="H7" s="53" t="s">
        <v>11</v>
      </c>
      <c r="I7" s="53" t="s">
        <v>12</v>
      </c>
      <c r="J7" s="112"/>
      <c r="K7" s="53" t="s">
        <v>11</v>
      </c>
      <c r="L7" s="53" t="s">
        <v>12</v>
      </c>
      <c r="M7" s="112"/>
    </row>
    <row r="8" spans="1:13" x14ac:dyDescent="0.25">
      <c r="A8" s="41" t="s">
        <v>30</v>
      </c>
      <c r="B8" s="4">
        <v>1809</v>
      </c>
      <c r="C8" s="4"/>
      <c r="D8" s="6">
        <f>B8+C8</f>
        <v>1809</v>
      </c>
      <c r="E8" s="4"/>
      <c r="F8" s="4"/>
      <c r="G8" s="6">
        <f>E8+F8</f>
        <v>0</v>
      </c>
      <c r="H8" s="4">
        <v>10640</v>
      </c>
      <c r="I8" s="4"/>
      <c r="J8" s="6">
        <f>H8+I8</f>
        <v>10640</v>
      </c>
      <c r="K8" s="4">
        <f>B8+E8+H8</f>
        <v>12449</v>
      </c>
      <c r="L8" s="4">
        <f>C8+F8+I8</f>
        <v>0</v>
      </c>
      <c r="M8" s="6">
        <f>K8+L8</f>
        <v>12449</v>
      </c>
    </row>
    <row r="9" spans="1:13" x14ac:dyDescent="0.25">
      <c r="A9" s="41" t="s">
        <v>31</v>
      </c>
      <c r="B9" s="4"/>
      <c r="C9" s="4"/>
      <c r="D9" s="6">
        <f t="shared" ref="D9:D10" si="0">B9+C9</f>
        <v>0</v>
      </c>
      <c r="E9" s="4">
        <v>49268</v>
      </c>
      <c r="F9" s="4">
        <v>1095611</v>
      </c>
      <c r="G9" s="6">
        <f t="shared" ref="G9:G10" si="1">E9+F9</f>
        <v>1144879</v>
      </c>
      <c r="H9" s="4">
        <v>34180</v>
      </c>
      <c r="I9" s="4">
        <v>21500</v>
      </c>
      <c r="J9" s="6">
        <f t="shared" ref="J9:J10" si="2">H9+I9</f>
        <v>55680</v>
      </c>
      <c r="K9" s="4">
        <f t="shared" ref="K9:K10" si="3">B9+E9+H9</f>
        <v>83448</v>
      </c>
      <c r="L9" s="4">
        <f t="shared" ref="L9:L10" si="4">C9+F9+I9</f>
        <v>1117111</v>
      </c>
      <c r="M9" s="6">
        <f t="shared" ref="M9:M31" si="5">K9+L9</f>
        <v>1200559</v>
      </c>
    </row>
    <row r="10" spans="1:13" x14ac:dyDescent="0.25">
      <c r="A10" s="41" t="s">
        <v>32</v>
      </c>
      <c r="B10" s="4"/>
      <c r="C10" s="4"/>
      <c r="D10" s="6">
        <f t="shared" si="0"/>
        <v>0</v>
      </c>
      <c r="E10" s="4">
        <v>65</v>
      </c>
      <c r="F10" s="4"/>
      <c r="G10" s="6">
        <f t="shared" si="1"/>
        <v>65</v>
      </c>
      <c r="H10" s="4">
        <v>20909</v>
      </c>
      <c r="I10" s="4"/>
      <c r="J10" s="6">
        <f t="shared" si="2"/>
        <v>20909</v>
      </c>
      <c r="K10" s="4">
        <f t="shared" si="3"/>
        <v>20974</v>
      </c>
      <c r="L10" s="4">
        <f t="shared" si="4"/>
        <v>0</v>
      </c>
      <c r="M10" s="6">
        <f t="shared" si="5"/>
        <v>20974</v>
      </c>
    </row>
    <row r="11" spans="1:13" x14ac:dyDescent="0.25">
      <c r="A11" s="54" t="s">
        <v>33</v>
      </c>
      <c r="B11" s="6">
        <f>SUM(B8:B10)</f>
        <v>1809</v>
      </c>
      <c r="C11" s="6">
        <f t="shared" ref="C11:L11" si="6">SUM(C8:C10)</f>
        <v>0</v>
      </c>
      <c r="D11" s="6">
        <f t="shared" si="6"/>
        <v>1809</v>
      </c>
      <c r="E11" s="6">
        <f t="shared" si="6"/>
        <v>49333</v>
      </c>
      <c r="F11" s="6">
        <f t="shared" si="6"/>
        <v>1095611</v>
      </c>
      <c r="G11" s="6">
        <f t="shared" si="6"/>
        <v>1144944</v>
      </c>
      <c r="H11" s="6">
        <f t="shared" si="6"/>
        <v>65729</v>
      </c>
      <c r="I11" s="6">
        <f t="shared" si="6"/>
        <v>21500</v>
      </c>
      <c r="J11" s="6">
        <f t="shared" si="6"/>
        <v>87229</v>
      </c>
      <c r="K11" s="6">
        <f t="shared" si="6"/>
        <v>116871</v>
      </c>
      <c r="L11" s="6">
        <f t="shared" si="6"/>
        <v>1117111</v>
      </c>
      <c r="M11" s="6">
        <f t="shared" si="5"/>
        <v>1233982</v>
      </c>
    </row>
    <row r="12" spans="1:13" x14ac:dyDescent="0.25">
      <c r="A12" s="43" t="s">
        <v>69</v>
      </c>
      <c r="B12" s="4"/>
      <c r="C12" s="4"/>
      <c r="D12" s="6">
        <f>B12+C12</f>
        <v>0</v>
      </c>
      <c r="E12" s="4"/>
      <c r="F12" s="4"/>
      <c r="G12" s="6">
        <f>E12+F12</f>
        <v>0</v>
      </c>
      <c r="H12" s="1"/>
      <c r="I12" s="1"/>
      <c r="J12" s="6">
        <f>H12+I12</f>
        <v>0</v>
      </c>
      <c r="K12" s="1">
        <f>B12+E12+H12</f>
        <v>0</v>
      </c>
      <c r="L12" s="1">
        <f>C12+F12+I12</f>
        <v>0</v>
      </c>
      <c r="M12" s="6">
        <f t="shared" si="5"/>
        <v>0</v>
      </c>
    </row>
    <row r="13" spans="1:13" x14ac:dyDescent="0.25">
      <c r="A13" s="43" t="s">
        <v>104</v>
      </c>
      <c r="B13" s="4"/>
      <c r="C13" s="4"/>
      <c r="D13" s="6">
        <f t="shared" ref="D13:D31" si="7">B13+C13</f>
        <v>0</v>
      </c>
      <c r="E13" s="4"/>
      <c r="F13" s="4"/>
      <c r="G13" s="6">
        <f t="shared" ref="G13:G31" si="8">E13+F13</f>
        <v>0</v>
      </c>
      <c r="H13" s="1">
        <v>15</v>
      </c>
      <c r="I13" s="1"/>
      <c r="J13" s="6">
        <f t="shared" ref="J13:J22" si="9">H13+I13</f>
        <v>15</v>
      </c>
      <c r="K13" s="1">
        <f t="shared" ref="K13:L28" si="10">B13+E13+H13</f>
        <v>15</v>
      </c>
      <c r="L13" s="1">
        <f t="shared" ref="L13:L21" si="11">C13+F13+I13</f>
        <v>0</v>
      </c>
      <c r="M13" s="6">
        <f t="shared" si="5"/>
        <v>15</v>
      </c>
    </row>
    <row r="14" spans="1:13" x14ac:dyDescent="0.25">
      <c r="A14" s="43" t="s">
        <v>71</v>
      </c>
      <c r="B14" s="4"/>
      <c r="C14" s="4"/>
      <c r="D14" s="6">
        <f t="shared" si="7"/>
        <v>0</v>
      </c>
      <c r="E14" s="1">
        <v>1039</v>
      </c>
      <c r="F14" s="1"/>
      <c r="G14" s="6">
        <f t="shared" si="8"/>
        <v>1039</v>
      </c>
      <c r="H14" s="1">
        <v>1170</v>
      </c>
      <c r="I14" s="1"/>
      <c r="J14" s="6">
        <f t="shared" si="9"/>
        <v>1170</v>
      </c>
      <c r="K14" s="1">
        <f t="shared" si="10"/>
        <v>2209</v>
      </c>
      <c r="L14" s="1">
        <f t="shared" si="11"/>
        <v>0</v>
      </c>
      <c r="M14" s="6">
        <f t="shared" si="5"/>
        <v>2209</v>
      </c>
    </row>
    <row r="15" spans="1:13" x14ac:dyDescent="0.25">
      <c r="A15" s="43" t="s">
        <v>72</v>
      </c>
      <c r="B15" s="4"/>
      <c r="C15" s="4"/>
      <c r="D15" s="6">
        <f t="shared" si="7"/>
        <v>0</v>
      </c>
      <c r="E15" s="1"/>
      <c r="F15" s="1"/>
      <c r="G15" s="6">
        <f t="shared" si="8"/>
        <v>0</v>
      </c>
      <c r="H15" s="1">
        <v>60</v>
      </c>
      <c r="I15" s="1"/>
      <c r="J15" s="6">
        <f t="shared" si="9"/>
        <v>60</v>
      </c>
      <c r="K15" s="1">
        <f t="shared" si="10"/>
        <v>60</v>
      </c>
      <c r="L15" s="1">
        <f t="shared" si="11"/>
        <v>0</v>
      </c>
      <c r="M15" s="6">
        <f t="shared" si="5"/>
        <v>60</v>
      </c>
    </row>
    <row r="16" spans="1:13" x14ac:dyDescent="0.25">
      <c r="A16" s="43" t="s">
        <v>36</v>
      </c>
      <c r="B16" s="4"/>
      <c r="C16" s="4"/>
      <c r="D16" s="6">
        <f t="shared" si="7"/>
        <v>0</v>
      </c>
      <c r="E16" s="1">
        <v>750</v>
      </c>
      <c r="F16" s="1">
        <v>1800</v>
      </c>
      <c r="G16" s="6">
        <f t="shared" si="8"/>
        <v>2550</v>
      </c>
      <c r="H16" s="24"/>
      <c r="I16" s="1"/>
      <c r="J16" s="6">
        <f t="shared" si="9"/>
        <v>0</v>
      </c>
      <c r="K16" s="1">
        <f t="shared" si="10"/>
        <v>750</v>
      </c>
      <c r="L16" s="1">
        <f t="shared" si="11"/>
        <v>1800</v>
      </c>
      <c r="M16" s="6">
        <f t="shared" si="5"/>
        <v>2550</v>
      </c>
    </row>
    <row r="17" spans="1:14" x14ac:dyDescent="0.25">
      <c r="A17" s="43" t="s">
        <v>37</v>
      </c>
      <c r="B17" s="4"/>
      <c r="C17" s="4"/>
      <c r="D17" s="6">
        <f t="shared" si="7"/>
        <v>0</v>
      </c>
      <c r="E17" s="4"/>
      <c r="F17" s="4"/>
      <c r="G17" s="6">
        <f t="shared" si="8"/>
        <v>0</v>
      </c>
      <c r="H17" s="1">
        <v>325</v>
      </c>
      <c r="I17" s="1"/>
      <c r="J17" s="6">
        <f t="shared" si="9"/>
        <v>325</v>
      </c>
      <c r="K17" s="1">
        <f t="shared" si="10"/>
        <v>325</v>
      </c>
      <c r="L17" s="1">
        <f t="shared" si="11"/>
        <v>0</v>
      </c>
      <c r="M17" s="6">
        <f t="shared" si="5"/>
        <v>325</v>
      </c>
    </row>
    <row r="18" spans="1:14" s="17" customFormat="1" x14ac:dyDescent="0.25">
      <c r="A18" s="44" t="s">
        <v>38</v>
      </c>
      <c r="B18" s="2">
        <v>1700</v>
      </c>
      <c r="C18" s="2"/>
      <c r="D18" s="6">
        <f t="shared" si="7"/>
        <v>1700</v>
      </c>
      <c r="E18" s="2">
        <v>137</v>
      </c>
      <c r="F18" s="2"/>
      <c r="G18" s="6">
        <f t="shared" si="8"/>
        <v>137</v>
      </c>
      <c r="H18" s="2">
        <v>25</v>
      </c>
      <c r="I18" s="2">
        <v>19160</v>
      </c>
      <c r="J18" s="6">
        <f t="shared" si="9"/>
        <v>19185</v>
      </c>
      <c r="K18" s="2">
        <f t="shared" si="10"/>
        <v>1862</v>
      </c>
      <c r="L18" s="2">
        <f t="shared" si="11"/>
        <v>19160</v>
      </c>
      <c r="M18" s="6">
        <f t="shared" si="5"/>
        <v>21022</v>
      </c>
    </row>
    <row r="19" spans="1:14" s="17" customFormat="1" x14ac:dyDescent="0.25">
      <c r="A19" s="44" t="s">
        <v>39</v>
      </c>
      <c r="B19" s="2"/>
      <c r="C19" s="2"/>
      <c r="D19" s="6">
        <f t="shared" si="7"/>
        <v>0</v>
      </c>
      <c r="E19" s="2"/>
      <c r="F19" s="2"/>
      <c r="G19" s="6">
        <f t="shared" si="8"/>
        <v>0</v>
      </c>
      <c r="H19" s="2">
        <v>600</v>
      </c>
      <c r="I19" s="2"/>
      <c r="J19" s="6">
        <f t="shared" si="9"/>
        <v>600</v>
      </c>
      <c r="K19" s="2">
        <f t="shared" si="10"/>
        <v>600</v>
      </c>
      <c r="L19" s="2">
        <f t="shared" si="11"/>
        <v>0</v>
      </c>
      <c r="M19" s="6">
        <f t="shared" si="5"/>
        <v>600</v>
      </c>
    </row>
    <row r="20" spans="1:14" s="17" customFormat="1" x14ac:dyDescent="0.25">
      <c r="A20" s="44" t="s">
        <v>40</v>
      </c>
      <c r="B20" s="2">
        <v>8100</v>
      </c>
      <c r="C20" s="2">
        <v>46680</v>
      </c>
      <c r="D20" s="6">
        <f t="shared" si="7"/>
        <v>54780</v>
      </c>
      <c r="E20" s="2">
        <v>7910</v>
      </c>
      <c r="F20" s="2">
        <v>50690</v>
      </c>
      <c r="G20" s="6">
        <f t="shared" si="8"/>
        <v>58600</v>
      </c>
      <c r="H20" s="2">
        <v>103762</v>
      </c>
      <c r="I20" s="2">
        <v>47640</v>
      </c>
      <c r="J20" s="6">
        <f t="shared" si="9"/>
        <v>151402</v>
      </c>
      <c r="K20" s="2">
        <f t="shared" si="10"/>
        <v>119772</v>
      </c>
      <c r="L20" s="2">
        <f t="shared" si="11"/>
        <v>145010</v>
      </c>
      <c r="M20" s="6">
        <f t="shared" si="5"/>
        <v>264782</v>
      </c>
    </row>
    <row r="21" spans="1:14" s="17" customFormat="1" x14ac:dyDescent="0.25">
      <c r="A21" s="44" t="s">
        <v>41</v>
      </c>
      <c r="B21" s="2">
        <v>17470</v>
      </c>
      <c r="C21" s="2">
        <v>171676</v>
      </c>
      <c r="D21" s="6">
        <f t="shared" si="7"/>
        <v>189146</v>
      </c>
      <c r="E21" s="2">
        <v>1950</v>
      </c>
      <c r="F21" s="2">
        <v>330564</v>
      </c>
      <c r="G21" s="6">
        <f t="shared" si="8"/>
        <v>332514</v>
      </c>
      <c r="H21" s="2">
        <v>1224</v>
      </c>
      <c r="I21" s="2">
        <v>39472</v>
      </c>
      <c r="J21" s="6">
        <f t="shared" si="9"/>
        <v>40696</v>
      </c>
      <c r="K21" s="2">
        <f t="shared" si="10"/>
        <v>20644</v>
      </c>
      <c r="L21" s="2">
        <f t="shared" si="11"/>
        <v>541712</v>
      </c>
      <c r="M21" s="6">
        <f t="shared" si="5"/>
        <v>562356</v>
      </c>
    </row>
    <row r="22" spans="1:14" x14ac:dyDescent="0.25">
      <c r="A22" s="54" t="s">
        <v>42</v>
      </c>
      <c r="B22" s="6">
        <f>SUM(B18:B21)</f>
        <v>27270</v>
      </c>
      <c r="C22" s="6">
        <f>SUM(C18:C21)</f>
        <v>218356</v>
      </c>
      <c r="D22" s="6">
        <f t="shared" si="7"/>
        <v>245626</v>
      </c>
      <c r="E22" s="6">
        <f>SUM(E18:E21)</f>
        <v>9997</v>
      </c>
      <c r="F22" s="6">
        <f>SUM(F18:F21)</f>
        <v>381254</v>
      </c>
      <c r="G22" s="6">
        <f t="shared" si="8"/>
        <v>391251</v>
      </c>
      <c r="H22" s="6">
        <f>SUM(H18:H21)</f>
        <v>105611</v>
      </c>
      <c r="I22" s="6">
        <f>SUM(I18:I21)</f>
        <v>106272</v>
      </c>
      <c r="J22" s="6">
        <f t="shared" si="9"/>
        <v>211883</v>
      </c>
      <c r="K22" s="6">
        <f>SUM(K18:K21)</f>
        <v>142878</v>
      </c>
      <c r="L22" s="6">
        <f>SUM(L18:L21)</f>
        <v>705882</v>
      </c>
      <c r="M22" s="6">
        <f t="shared" si="5"/>
        <v>848760</v>
      </c>
    </row>
    <row r="23" spans="1:14" x14ac:dyDescent="0.25">
      <c r="A23" s="43" t="s">
        <v>44</v>
      </c>
      <c r="B23" s="1"/>
      <c r="C23" s="1"/>
      <c r="D23" s="6">
        <f t="shared" si="7"/>
        <v>0</v>
      </c>
      <c r="E23" s="1"/>
      <c r="F23" s="1"/>
      <c r="G23" s="6">
        <f>E23+F23</f>
        <v>0</v>
      </c>
      <c r="H23" s="1"/>
      <c r="I23" s="1"/>
      <c r="J23" s="6">
        <f>H23+I23</f>
        <v>0</v>
      </c>
      <c r="K23" s="1">
        <f t="shared" si="10"/>
        <v>0</v>
      </c>
      <c r="L23" s="4">
        <f t="shared" si="10"/>
        <v>0</v>
      </c>
      <c r="M23" s="6">
        <f t="shared" si="5"/>
        <v>0</v>
      </c>
    </row>
    <row r="24" spans="1:14" x14ac:dyDescent="0.25">
      <c r="A24" s="43" t="s">
        <v>73</v>
      </c>
      <c r="B24" s="1"/>
      <c r="C24" s="1"/>
      <c r="D24" s="6">
        <f t="shared" si="7"/>
        <v>0</v>
      </c>
      <c r="E24" s="1"/>
      <c r="F24" s="1"/>
      <c r="G24" s="6">
        <f t="shared" si="8"/>
        <v>0</v>
      </c>
      <c r="H24" s="1">
        <v>765</v>
      </c>
      <c r="I24" s="1"/>
      <c r="J24" s="6">
        <f t="shared" ref="J24:J31" si="12">H24+I24</f>
        <v>765</v>
      </c>
      <c r="K24" s="1">
        <f t="shared" si="10"/>
        <v>765</v>
      </c>
      <c r="L24" s="4">
        <f t="shared" si="10"/>
        <v>0</v>
      </c>
      <c r="M24" s="6">
        <f t="shared" si="5"/>
        <v>765</v>
      </c>
    </row>
    <row r="25" spans="1:14" x14ac:dyDescent="0.25">
      <c r="A25" s="43" t="s">
        <v>47</v>
      </c>
      <c r="B25" s="1">
        <v>18738</v>
      </c>
      <c r="C25" s="1">
        <v>65690</v>
      </c>
      <c r="D25" s="6">
        <f t="shared" si="7"/>
        <v>84428</v>
      </c>
      <c r="E25" s="1"/>
      <c r="F25" s="1">
        <v>74430</v>
      </c>
      <c r="G25" s="6">
        <f t="shared" si="8"/>
        <v>74430</v>
      </c>
      <c r="H25" s="1">
        <v>6760</v>
      </c>
      <c r="I25" s="1">
        <v>209275</v>
      </c>
      <c r="J25" s="6">
        <f t="shared" si="12"/>
        <v>216035</v>
      </c>
      <c r="K25" s="1">
        <f t="shared" si="10"/>
        <v>25498</v>
      </c>
      <c r="L25" s="4">
        <f t="shared" si="10"/>
        <v>349395</v>
      </c>
      <c r="M25" s="6">
        <f t="shared" si="5"/>
        <v>374893</v>
      </c>
    </row>
    <row r="26" spans="1:14" x14ac:dyDescent="0.25">
      <c r="A26" s="43" t="s">
        <v>67</v>
      </c>
      <c r="B26" s="1"/>
      <c r="C26" s="1"/>
      <c r="D26" s="6">
        <f t="shared" si="7"/>
        <v>0</v>
      </c>
      <c r="E26" s="1"/>
      <c r="F26" s="1"/>
      <c r="G26" s="6">
        <f t="shared" si="8"/>
        <v>0</v>
      </c>
      <c r="H26" s="1"/>
      <c r="I26" s="1"/>
      <c r="J26" s="6">
        <f t="shared" si="12"/>
        <v>0</v>
      </c>
      <c r="K26" s="1">
        <f t="shared" si="10"/>
        <v>0</v>
      </c>
      <c r="L26" s="4">
        <f t="shared" si="10"/>
        <v>0</v>
      </c>
      <c r="M26" s="6">
        <f t="shared" si="5"/>
        <v>0</v>
      </c>
    </row>
    <row r="27" spans="1:14" x14ac:dyDescent="0.25">
      <c r="A27" s="43" t="s">
        <v>48</v>
      </c>
      <c r="B27" s="1"/>
      <c r="C27" s="1">
        <v>26100</v>
      </c>
      <c r="D27" s="6">
        <f t="shared" si="7"/>
        <v>26100</v>
      </c>
      <c r="E27" s="1">
        <v>5950</v>
      </c>
      <c r="F27" s="1">
        <v>10450</v>
      </c>
      <c r="G27" s="6">
        <f t="shared" si="8"/>
        <v>16400</v>
      </c>
      <c r="H27" s="1">
        <v>34</v>
      </c>
      <c r="I27" s="1">
        <v>7700</v>
      </c>
      <c r="J27" s="6">
        <f t="shared" si="12"/>
        <v>7734</v>
      </c>
      <c r="K27" s="1">
        <f t="shared" si="10"/>
        <v>5984</v>
      </c>
      <c r="L27" s="4">
        <f t="shared" si="10"/>
        <v>44250</v>
      </c>
      <c r="M27" s="6">
        <f t="shared" si="5"/>
        <v>50234</v>
      </c>
    </row>
    <row r="28" spans="1:14" x14ac:dyDescent="0.25">
      <c r="A28" s="43" t="s">
        <v>49</v>
      </c>
      <c r="B28" s="1"/>
      <c r="C28" s="1">
        <v>5500</v>
      </c>
      <c r="D28" s="6">
        <f t="shared" si="7"/>
        <v>5500</v>
      </c>
      <c r="E28" s="1">
        <v>34669</v>
      </c>
      <c r="F28" s="1">
        <v>470772</v>
      </c>
      <c r="G28" s="6">
        <f t="shared" si="8"/>
        <v>505441</v>
      </c>
      <c r="H28" s="1"/>
      <c r="I28" s="1">
        <v>33750</v>
      </c>
      <c r="J28" s="6">
        <f t="shared" si="12"/>
        <v>33750</v>
      </c>
      <c r="K28" s="1">
        <f t="shared" si="10"/>
        <v>34669</v>
      </c>
      <c r="L28" s="4">
        <f t="shared" si="10"/>
        <v>510022</v>
      </c>
      <c r="M28" s="6">
        <f t="shared" si="5"/>
        <v>544691</v>
      </c>
    </row>
    <row r="29" spans="1:14" x14ac:dyDescent="0.25">
      <c r="A29" s="54" t="s">
        <v>50</v>
      </c>
      <c r="B29" s="6">
        <f>B11+B12+B13+B14+B15+B16+B17+B22+B23+B24+B25+B26+B27+B28</f>
        <v>47817</v>
      </c>
      <c r="C29" s="6">
        <f>C11+C12+C13+C14+C15+C16+C17+C22+C23+C24+C25+C26+C27+C28</f>
        <v>315646</v>
      </c>
      <c r="D29" s="6">
        <f t="shared" si="7"/>
        <v>363463</v>
      </c>
      <c r="E29" s="6">
        <f t="shared" ref="E29:I29" si="13">E11+E12+E13+E14+E15+E16+E17+E22+E23+E24+E25+E26+E27+E28</f>
        <v>101738</v>
      </c>
      <c r="F29" s="6">
        <f t="shared" si="13"/>
        <v>2034317</v>
      </c>
      <c r="G29" s="6">
        <f t="shared" si="8"/>
        <v>2136055</v>
      </c>
      <c r="H29" s="6">
        <f>H11+H12+H13+H14+H15+H16+H17+H22+H23+H24+H25+H26+H27+H28</f>
        <v>180469</v>
      </c>
      <c r="I29" s="6">
        <f t="shared" si="13"/>
        <v>378497</v>
      </c>
      <c r="J29" s="6">
        <f t="shared" si="12"/>
        <v>558966</v>
      </c>
      <c r="K29" s="6">
        <f>K11+K12+K13+K14+K15+K16+K17+K22+K23+K24+K25+K26+K27+K28</f>
        <v>330024</v>
      </c>
      <c r="L29" s="6">
        <f t="shared" ref="L29" si="14">L11+L12+L13+L14+L15+L16+L17+L22+L23+L24+L25+L26+L27+L28</f>
        <v>2728460</v>
      </c>
      <c r="M29" s="6">
        <f t="shared" si="5"/>
        <v>3058484</v>
      </c>
    </row>
    <row r="30" spans="1:14" x14ac:dyDescent="0.25">
      <c r="A30" s="43" t="s">
        <v>53</v>
      </c>
      <c r="B30" s="4"/>
      <c r="C30" s="4"/>
      <c r="D30" s="6">
        <f t="shared" si="7"/>
        <v>0</v>
      </c>
      <c r="E30" s="4"/>
      <c r="F30" s="4"/>
      <c r="G30" s="6">
        <f t="shared" si="8"/>
        <v>0</v>
      </c>
      <c r="H30" s="4"/>
      <c r="I30" s="4"/>
      <c r="J30" s="6">
        <f t="shared" si="12"/>
        <v>0</v>
      </c>
      <c r="K30" s="4"/>
      <c r="L30" s="4"/>
      <c r="M30" s="6">
        <f t="shared" si="5"/>
        <v>0</v>
      </c>
    </row>
    <row r="31" spans="1:14" x14ac:dyDescent="0.25">
      <c r="A31" s="55" t="s">
        <v>55</v>
      </c>
      <c r="B31" s="6">
        <f>SUM(B29:B30)</f>
        <v>47817</v>
      </c>
      <c r="C31" s="6">
        <f>SUM(C29:C30)</f>
        <v>315646</v>
      </c>
      <c r="D31" s="6">
        <f t="shared" si="7"/>
        <v>363463</v>
      </c>
      <c r="E31" s="6">
        <f t="shared" ref="E31:F31" si="15">SUM(E29:E30)</f>
        <v>101738</v>
      </c>
      <c r="F31" s="6">
        <f t="shared" si="15"/>
        <v>2034317</v>
      </c>
      <c r="G31" s="6">
        <f t="shared" si="8"/>
        <v>2136055</v>
      </c>
      <c r="H31" s="6">
        <f>SUM(H29:H30)</f>
        <v>180469</v>
      </c>
      <c r="I31" s="6">
        <f>SUM(I29:I30)</f>
        <v>378497</v>
      </c>
      <c r="J31" s="6">
        <f t="shared" si="12"/>
        <v>558966</v>
      </c>
      <c r="K31" s="6">
        <f>SUM(K29:K30)</f>
        <v>330024</v>
      </c>
      <c r="L31" s="6">
        <f>SUM(L29:L30)</f>
        <v>2728460</v>
      </c>
      <c r="M31" s="6">
        <f t="shared" si="5"/>
        <v>3058484</v>
      </c>
      <c r="N31" s="16"/>
    </row>
    <row r="34" spans="1:1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3"/>
      <c r="B35" s="13"/>
      <c r="C35" s="13"/>
      <c r="D35" s="13"/>
      <c r="F35" s="13"/>
      <c r="G35" s="13"/>
      <c r="H35" s="13"/>
      <c r="I35" s="13"/>
      <c r="J35" s="13"/>
      <c r="K35" s="13"/>
    </row>
    <row r="36" spans="1:11" x14ac:dyDescent="0.25">
      <c r="A36" s="13"/>
      <c r="B36" s="13"/>
      <c r="C36" s="13"/>
      <c r="D36" s="13"/>
      <c r="F36" s="13"/>
      <c r="G36" s="13"/>
      <c r="H36" s="13"/>
      <c r="I36" s="13"/>
      <c r="J36" s="13"/>
      <c r="K36" s="13"/>
    </row>
    <row r="37" spans="1:11" x14ac:dyDescent="0.25">
      <c r="A37" s="14"/>
      <c r="B37" s="16"/>
      <c r="C37" s="16"/>
      <c r="D37" s="16"/>
      <c r="F37" s="16"/>
      <c r="G37" s="16"/>
      <c r="H37" s="16"/>
      <c r="I37" s="16"/>
      <c r="J37" s="16"/>
      <c r="K37" s="16"/>
    </row>
    <row r="38" spans="1:11" x14ac:dyDescent="0.25">
      <c r="A38" s="15"/>
      <c r="B38" s="16"/>
      <c r="C38" s="16"/>
      <c r="D38" s="16"/>
      <c r="F38" s="16"/>
      <c r="G38" s="16"/>
      <c r="H38" s="16"/>
      <c r="I38" s="16"/>
      <c r="J38" s="16"/>
      <c r="K38" s="16"/>
    </row>
    <row r="39" spans="1:11" x14ac:dyDescent="0.25">
      <c r="A39" s="15"/>
      <c r="B39" s="16"/>
      <c r="C39" s="16"/>
      <c r="D39" s="16"/>
      <c r="F39" s="16"/>
      <c r="G39" s="16"/>
      <c r="H39" s="16"/>
      <c r="I39" s="16"/>
      <c r="J39" s="16"/>
      <c r="K39" s="16"/>
    </row>
    <row r="40" spans="1:11" x14ac:dyDescent="0.25">
      <c r="A40" s="15"/>
      <c r="B40" s="16"/>
      <c r="C40" s="16"/>
      <c r="D40" s="16"/>
      <c r="F40" s="16"/>
      <c r="G40" s="16"/>
      <c r="H40" s="16"/>
      <c r="I40" s="16"/>
      <c r="J40" s="16"/>
      <c r="K40" s="16"/>
    </row>
    <row r="41" spans="1:11" x14ac:dyDescent="0.25">
      <c r="A41" s="14"/>
      <c r="B41" s="16"/>
      <c r="C41" s="16"/>
      <c r="D41" s="16"/>
      <c r="F41" s="16"/>
      <c r="G41" s="16"/>
      <c r="H41" s="16"/>
      <c r="I41" s="16"/>
      <c r="J41" s="16"/>
      <c r="K41" s="16"/>
    </row>
    <row r="42" spans="1:11" x14ac:dyDescent="0.25">
      <c r="A42" s="14"/>
      <c r="B42" s="16"/>
      <c r="C42" s="16"/>
      <c r="D42" s="16"/>
      <c r="F42" s="16"/>
      <c r="G42" s="16"/>
      <c r="H42" s="16"/>
      <c r="I42" s="16"/>
      <c r="J42" s="16"/>
      <c r="K42" s="16"/>
    </row>
    <row r="43" spans="1:11" x14ac:dyDescent="0.25">
      <c r="A43" s="14"/>
      <c r="B43" s="16"/>
      <c r="C43" s="16"/>
      <c r="D43" s="16"/>
      <c r="F43" s="16"/>
      <c r="G43" s="16"/>
      <c r="H43" s="16"/>
      <c r="I43" s="16"/>
      <c r="J43" s="16"/>
      <c r="K43" s="16"/>
    </row>
    <row r="44" spans="1:11" x14ac:dyDescent="0.25">
      <c r="A44" s="14"/>
      <c r="B44" s="16"/>
      <c r="C44" s="16"/>
      <c r="D44" s="16"/>
      <c r="F44" s="16"/>
      <c r="G44" s="16"/>
      <c r="H44" s="16"/>
      <c r="I44" s="16"/>
      <c r="J44" s="16"/>
      <c r="K44" s="16"/>
    </row>
    <row r="45" spans="1:11" x14ac:dyDescent="0.25">
      <c r="A45" s="14"/>
      <c r="B45" s="16"/>
      <c r="C45" s="16"/>
      <c r="D45" s="16"/>
      <c r="F45" s="16"/>
      <c r="G45" s="16"/>
      <c r="H45" s="16"/>
      <c r="I45" s="16"/>
      <c r="J45" s="16"/>
      <c r="K45" s="16"/>
    </row>
    <row r="46" spans="1:11" x14ac:dyDescent="0.25">
      <c r="A46" s="14"/>
      <c r="B46" s="16"/>
      <c r="C46" s="16"/>
      <c r="D46" s="16"/>
      <c r="F46" s="16"/>
      <c r="G46" s="16"/>
      <c r="H46" s="16"/>
      <c r="I46" s="16"/>
      <c r="J46" s="16"/>
      <c r="K46" s="16"/>
    </row>
    <row r="47" spans="1:11" x14ac:dyDescent="0.25">
      <c r="A47" s="15"/>
      <c r="B47" s="16"/>
      <c r="C47" s="16"/>
      <c r="D47" s="16"/>
      <c r="F47" s="16"/>
      <c r="G47" s="16"/>
      <c r="H47" s="16"/>
      <c r="I47" s="16"/>
      <c r="J47" s="16"/>
      <c r="K47" s="16"/>
    </row>
    <row r="48" spans="1:11" x14ac:dyDescent="0.25">
      <c r="A48" s="15"/>
      <c r="B48" s="16"/>
      <c r="C48" s="16"/>
      <c r="D48" s="16"/>
      <c r="F48" s="16"/>
      <c r="G48" s="16"/>
      <c r="H48" s="16"/>
      <c r="I48" s="16"/>
      <c r="J48" s="16"/>
      <c r="K48" s="16"/>
    </row>
    <row r="49" spans="1:11" x14ac:dyDescent="0.25">
      <c r="A49" s="15"/>
      <c r="B49" s="16"/>
      <c r="C49" s="16"/>
      <c r="D49" s="16"/>
      <c r="F49" s="16"/>
      <c r="G49" s="16"/>
      <c r="H49" s="16"/>
      <c r="I49" s="16"/>
      <c r="J49" s="16"/>
      <c r="K49" s="16"/>
    </row>
    <row r="50" spans="1:11" x14ac:dyDescent="0.25">
      <c r="A50" s="15"/>
      <c r="B50" s="16"/>
      <c r="C50" s="16"/>
      <c r="D50" s="16"/>
      <c r="F50" s="16"/>
      <c r="G50" s="16"/>
      <c r="H50" s="16"/>
      <c r="I50" s="16"/>
      <c r="J50" s="16"/>
      <c r="K50" s="16"/>
    </row>
    <row r="51" spans="1:11" x14ac:dyDescent="0.25">
      <c r="A51" s="14"/>
      <c r="B51" s="16"/>
      <c r="C51" s="16"/>
      <c r="D51" s="16"/>
      <c r="F51" s="16"/>
      <c r="G51" s="16"/>
      <c r="H51" s="16"/>
      <c r="I51" s="16"/>
      <c r="J51" s="16"/>
      <c r="K51" s="16"/>
    </row>
    <row r="52" spans="1:11" x14ac:dyDescent="0.25">
      <c r="A52" s="14"/>
      <c r="B52" s="16"/>
      <c r="C52" s="16"/>
      <c r="D52" s="16"/>
      <c r="F52" s="16"/>
      <c r="G52" s="16"/>
      <c r="H52" s="16"/>
      <c r="I52" s="16"/>
      <c r="J52" s="16"/>
      <c r="K52" s="16"/>
    </row>
    <row r="53" spans="1:11" x14ac:dyDescent="0.25">
      <c r="A53" s="14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A54" s="14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A55" s="14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A56" s="14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5">
      <c r="A57" s="14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A58" s="14"/>
      <c r="B58" s="16"/>
      <c r="C58" s="16"/>
      <c r="D58" s="16"/>
      <c r="E58" s="16"/>
      <c r="F58" s="16"/>
      <c r="G58" s="16"/>
      <c r="H58" s="16"/>
      <c r="I58" s="16"/>
      <c r="J58" s="16"/>
      <c r="K58" s="16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1.1</vt:lpstr>
      <vt:lpstr>1.2</vt:lpstr>
      <vt:lpstr>2.1</vt:lpstr>
      <vt:lpstr>2.2</vt:lpstr>
      <vt:lpstr>2.3</vt:lpstr>
      <vt:lpstr>3.1</vt:lpstr>
      <vt:lpstr>3.2</vt:lpstr>
      <vt:lpstr>4.1</vt:lpstr>
      <vt:lpstr>'2.3'!Área_de_impresión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mespada</dc:creator>
  <cp:lastModifiedBy>Administrador</cp:lastModifiedBy>
  <cp:lastPrinted>2023-02-28T12:59:27Z</cp:lastPrinted>
  <dcterms:created xsi:type="dcterms:W3CDTF">2019-03-20T10:56:55Z</dcterms:created>
  <dcterms:modified xsi:type="dcterms:W3CDTF">2025-04-08T12:04:14Z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ANUARIO 2023 MOCOPE.xlsx</vt:lpwstr>
  </property>
</Properties>
</file>