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Carne" sheetId="2" r:id="rId2"/>
    <sheet name="Huevos" sheetId="3" r:id="rId3"/>
    <sheet name="Leche" sheetId="4" r:id="rId4"/>
    <sheet name="Apicultura" sheetId="5" r:id="rId5"/>
    <sheet name="Lana" sheetId="6" r:id="rId6"/>
    <sheet name="Estiércol" sheetId="7" r:id="rId7"/>
    <sheet name="Acuicultu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'[1]3.1'!#REF!</definedName>
    <definedName name="alk">'[2]19.11-12'!$B$53</definedName>
    <definedName name="A_impresión_IM">#REF!</definedName>
    <definedName name="AÑOSEÑA">#REF!</definedName>
    <definedName name="balan_xls">'[5]7.24'!$D$6:$D$27</definedName>
    <definedName name="BUSCARC">#REF!</definedName>
    <definedName name="BUSCARG">#REF!</definedName>
    <definedName name="CARGA">#REF!</definedName>
    <definedName name="Category">'[6]Textes'!$A$18:$W$64</definedName>
    <definedName name="CHEQUEO">#REF!</definedName>
    <definedName name="CODCULT">#REF!</definedName>
    <definedName name="CODGRUP">#REF!</definedName>
    <definedName name="Consulta2">#REF!</definedName>
    <definedName name="CONS_DIRC_CONJ_16">#REF!</definedName>
    <definedName name="Copia_de_BORRADOR_DIRC13">#REF!</definedName>
    <definedName name="COSECHA">#REF!</definedName>
    <definedName name="COUNTRIES">'[10]Countries'!$A$1:$AB$1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'[11]Textes'!$A$18:$M$64</definedName>
    <definedName name="DESCARGA">#REF!</definedName>
    <definedName name="DESTINO">#REF!</definedName>
    <definedName name="DIC_PO_16">#REF!</definedName>
    <definedName name="Excel_BuiltIn_Criteria">#REF!</definedName>
    <definedName name="Excel_BuiltIn_Database">#REF!</definedName>
    <definedName name="Excel_BuiltIn_Extract">'[13]datos'!#REF!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1">'[13]datos'!#REF!</definedName>
    <definedName name="imprimir_2">'[13]datos'!#REF!</definedName>
    <definedName name="imprimir_3">'[13]datos'!#REF!</definedName>
    <definedName name="Imprimir_área_IM">#REF!</definedName>
    <definedName name="ITEMS">'[10]Dictionary'!$A$9:$A$45</definedName>
    <definedName name="kk">'[14]19.14-15'!#REF!</definedName>
    <definedName name="kkjkj">#REF!</definedName>
    <definedName name="l">'[1]3.1'!#REF!</definedName>
    <definedName name="LANGUAGE">#REF!</definedName>
    <definedName name="LANGUAGES">'[10]Dictionary'!$B$1:$X$1</definedName>
    <definedName name="lg">'[16]Textes'!$B$1</definedName>
    <definedName name="libliv">'[16]Textes'!$A$4:$M$11</definedName>
    <definedName name="LISTAS">#REF!</definedName>
    <definedName name="MatAra2015">#REF!</definedName>
    <definedName name="MENSAJE">#REF!</definedName>
    <definedName name="MENU">#REF!</definedName>
    <definedName name="NOMCULT">#REF!</definedName>
    <definedName name="NOMGRUP">#REF!</definedName>
    <definedName name="NUTS">'[10]Regions'!$A$2:$B$402</definedName>
    <definedName name="pays">'[16]Textes'!$A$68:$M$95</definedName>
    <definedName name="PEP">'[17]GANADE1'!$B$79</definedName>
    <definedName name="refyear">'[6]Dialog'!$H$18</definedName>
    <definedName name="REGI">#REF!</definedName>
    <definedName name="REGIONS">'[10]Countries'!$A$2:$A$61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'[10]Dictionary'!$A$4</definedName>
    <definedName name="SUBTITLE2">'[10]Dictionary'!$A$5</definedName>
    <definedName name="surveys">'[6]Textes'!$A$113:$W$116</definedName>
    <definedName name="TCULTSEÑA">#REF!</definedName>
    <definedName name="testvalC">'[6]Textes'!$D$123:$E$151</definedName>
    <definedName name="TITLE">'[10]Dictionary'!$A$3</definedName>
    <definedName name="TO">#REF!</definedName>
    <definedName name="TODOS">#REF!</definedName>
    <definedName name="YEAR">#REF!</definedName>
    <definedName name="\A">#REF!</definedName>
    <definedName name="\B">'[18]p405'!#REF!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'[19]19.19'!#REF!</definedName>
    <definedName name="\x">'[20]Arlleg01'!$IR$8190</definedName>
    <definedName name="\z">'[20]Arlleg01'!$IR$8190</definedName>
    <definedName name="_2014_Consulta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>#REF!</definedName>
    <definedName name="_p421">'[26]CARNE1'!$B$44</definedName>
    <definedName name="_p431">'[26]CARNE7'!$G$11:$G$93</definedName>
    <definedName name="_p7">'[14]19.14-15'!#REF!</definedName>
    <definedName name="_PEP1">'[27]19.11-12'!$B$51</definedName>
    <definedName name="_PEP2">'[19]19.15'!#REF!</definedName>
    <definedName name="_PEP3">'[27]19.11-12'!$B$53</definedName>
    <definedName name="_PEP4">'[27]19.14-15'!$B$34:$B$37</definedName>
    <definedName name="_PP1">'[17]GANADE1'!$B$77</definedName>
    <definedName name="_PP10">'[27]19.14-15'!$C$34:$C$37</definedName>
    <definedName name="_PP11">'[27]19.14-15'!$C$34:$C$37</definedName>
    <definedName name="_PP12">'[27]19.14-15'!$C$34:$C$37</definedName>
    <definedName name="_PP13">'[27]19.14-15'!#REF!</definedName>
    <definedName name="_PP14">'[27]19.14-15'!#REF!</definedName>
    <definedName name="_PP15">'[27]19.14-15'!#REF!</definedName>
    <definedName name="_PP16">'[27]19.14-15'!$D$34:$D$37</definedName>
    <definedName name="_PP17">'[27]19.14-15'!$D$34:$D$37</definedName>
    <definedName name="_pp18">'[27]19.14-15'!$D$34:$D$37</definedName>
    <definedName name="_pp19">'[27]19.14-15'!#REF!</definedName>
    <definedName name="_PP2">'[27]19.22'!#REF!</definedName>
    <definedName name="_PP20">'[27]19.14-15'!#REF!</definedName>
    <definedName name="_pp23">'[27]19.14-15'!#REF!</definedName>
    <definedName name="_pp24">'[27]19.14-15'!#REF!</definedName>
    <definedName name="_pp25">'[27]19.14-15'!#REF!</definedName>
    <definedName name="_pp26">'[27]19.14-15'!#REF!</definedName>
    <definedName name="_pp27">'[27]19.14-15'!#REF!</definedName>
    <definedName name="_PP3">'[17]GANADE1'!$B$79</definedName>
    <definedName name="_PP4">'[27]19.11-12'!$B$51</definedName>
    <definedName name="_PP5">'[27]19.14-15'!$B$34:$B$37</definedName>
    <definedName name="_PP6">'[27]19.14-15'!$B$34:$B$37</definedName>
    <definedName name="_PP7">'[27]19.14-15'!#REF!</definedName>
    <definedName name="_PP8">'[27]19.14-15'!#REF!</definedName>
    <definedName name="_PP9">'[27]19.14-15'!#REF!</definedName>
    <definedName name="_SUP1">#REF!</definedName>
    <definedName name="_SUP2">#REF!</definedName>
    <definedName name="_SUP3">#REF!</definedName>
    <definedName name="__123Graph_A">'[28]p399fao'!#REF!</definedName>
    <definedName name="__123Graph_ACurrent">'[28]p399fao'!#REF!</definedName>
    <definedName name="__123Graph_AGrßfico1">'[28]p399fao'!#REF!</definedName>
    <definedName name="__123Graph_B">'[29]p122'!#REF!</definedName>
    <definedName name="__123Graph_BCurrent">'[28]p399fao'!#REF!</definedName>
    <definedName name="__123Graph_BGrßfico1">'[28]p399fao'!#REF!</definedName>
    <definedName name="__123Graph_C">'[28]p399fao'!#REF!</definedName>
    <definedName name="__123Graph_CCurrent">'[28]p399fao'!#REF!</definedName>
    <definedName name="__123Graph_CGrßfico1">'[28]p399fao'!#REF!</definedName>
    <definedName name="__123Graph_D">'[29]p122'!#REF!</definedName>
    <definedName name="__123Graph_DCurrent">'[28]p399fao'!#REF!</definedName>
    <definedName name="__123Graph_DGrßfico1">'[28]p399fao'!#REF!</definedName>
    <definedName name="__123Graph_E">'[28]p399fao'!#REF!</definedName>
    <definedName name="__123Graph_ECurrent">'[28]p399fao'!#REF!</definedName>
    <definedName name="__123Graph_EGrßfico1">'[28]p399fao'!#REF!</definedName>
    <definedName name="__123Graph_F">'[29]p122'!#REF!</definedName>
    <definedName name="__123Graph_FCurrent">'[28]p399fao'!#REF!</definedName>
    <definedName name="__123Graph_FGrßfico1">'[28]p399fao'!#REF!</definedName>
    <definedName name="__123Graph_X">'[29]p122'!#REF!</definedName>
    <definedName name="__123Graph_XCurrent">'[28]p399fao'!#REF!</definedName>
    <definedName name="__123Graph_XGrßfico1">'[28]p399fao'!#REF!</definedName>
  </definedNames>
  <calcPr fullCalcOnLoad="1"/>
</workbook>
</file>

<file path=xl/sharedStrings.xml><?xml version="1.0" encoding="utf-8"?>
<sst xmlns="http://schemas.openxmlformats.org/spreadsheetml/2006/main" count="384" uniqueCount="220">
  <si>
    <t>PRODUCCIONES GANADERAS</t>
  </si>
  <si>
    <t>Producción de Carne: Sacrificio de ganado y destino</t>
  </si>
  <si>
    <t>Producción de huevos</t>
  </si>
  <si>
    <t>Producción de leche</t>
  </si>
  <si>
    <t>Productos apícolas: miel y cera</t>
  </si>
  <si>
    <t>Producción de lana</t>
  </si>
  <si>
    <t>Producción de estiércoles</t>
  </si>
  <si>
    <t>Producción acuícola</t>
  </si>
  <si>
    <t>SACRIFICIO DE GANADO EN ARAGÓN</t>
  </si>
  <si>
    <t>DESTINO DE LA CARNE</t>
  </si>
  <si>
    <t>Distribución provincial por clase de ganado y peso</t>
  </si>
  <si>
    <t>Especie</t>
  </si>
  <si>
    <t>Tipología</t>
  </si>
  <si>
    <t>HUESCA</t>
  </si>
  <si>
    <t>TERUEL</t>
  </si>
  <si>
    <t>ZARAGOZA</t>
  </si>
  <si>
    <t>ARAGÓN</t>
  </si>
  <si>
    <t>Tipo de consumo</t>
  </si>
  <si>
    <t>ARAGON</t>
  </si>
  <si>
    <t>Sacrificios</t>
  </si>
  <si>
    <t>Peso canal (Tn)</t>
  </si>
  <si>
    <t>Kg./Canal media</t>
  </si>
  <si>
    <t>BOVINO</t>
  </si>
  <si>
    <t>TERNEROS (&lt; 8 meses)</t>
  </si>
  <si>
    <t>Consumo directo</t>
  </si>
  <si>
    <t>TERNERAS (&lt; 8 meses)</t>
  </si>
  <si>
    <t>Consumo industrial</t>
  </si>
  <si>
    <t>BOVINO JOVEN MACHOS (8 a 12 meses)</t>
  </si>
  <si>
    <t>TOTAL BOVINO</t>
  </si>
  <si>
    <t>BOVINO JOVEN HEMBRAS (8 a 12 meses)</t>
  </si>
  <si>
    <t>Novillas</t>
  </si>
  <si>
    <t>Vacas</t>
  </si>
  <si>
    <t xml:space="preserve">Toros  </t>
  </si>
  <si>
    <t>Bueyes</t>
  </si>
  <si>
    <t>OVINO</t>
  </si>
  <si>
    <t>Cordero &lt; 7 kg canal</t>
  </si>
  <si>
    <t>Cordero 7,1 - 10 kg canal</t>
  </si>
  <si>
    <t>Cordero 10,1 - 13 kg canal</t>
  </si>
  <si>
    <t>TOTAL OVINO</t>
  </si>
  <si>
    <t>Cordero  &gt; 13 kg canal</t>
  </si>
  <si>
    <t>Reproductores</t>
  </si>
  <si>
    <t>CAPRINO</t>
  </si>
  <si>
    <t>Cabritos Lechales</t>
  </si>
  <si>
    <t>Chivos</t>
  </si>
  <si>
    <t>Mayor</t>
  </si>
  <si>
    <t>TOTAL CAPRINO</t>
  </si>
  <si>
    <t>PORCINO</t>
  </si>
  <si>
    <t>Lechones</t>
  </si>
  <si>
    <t>Cebo</t>
  </si>
  <si>
    <t>Desvieje</t>
  </si>
  <si>
    <t>TOTAL PORCINO</t>
  </si>
  <si>
    <t>EQUIDOS</t>
  </si>
  <si>
    <t>Caballar</t>
  </si>
  <si>
    <t>Mular y asnal</t>
  </si>
  <si>
    <t>TOTAL EQUINO</t>
  </si>
  <si>
    <t>AVES</t>
  </si>
  <si>
    <t>Broilers - miles</t>
  </si>
  <si>
    <t>Patos - miles</t>
  </si>
  <si>
    <t>Codornices - miles</t>
  </si>
  <si>
    <t>TOTAL AVES</t>
  </si>
  <si>
    <t>Otras - miles</t>
  </si>
  <si>
    <t>CONEJOS</t>
  </si>
  <si>
    <t xml:space="preserve">Conejos - miles </t>
  </si>
  <si>
    <t>TOTAL CONEJOS</t>
  </si>
  <si>
    <t xml:space="preserve">PRODUCCIÓN DE HUEVOS </t>
  </si>
  <si>
    <t>Clasificación Zootécnica</t>
  </si>
  <si>
    <t>Censo nº Cabezas</t>
  </si>
  <si>
    <t xml:space="preserve"> Indice Anual (1)</t>
  </si>
  <si>
    <t>Producción Huevos (2)</t>
  </si>
  <si>
    <t xml:space="preserve"> Indice Anual  (1)</t>
  </si>
  <si>
    <t>Codornices</t>
  </si>
  <si>
    <t>Granjas de producción de huevos</t>
  </si>
  <si>
    <t>Total Codornices</t>
  </si>
  <si>
    <t>Gallinas</t>
  </si>
  <si>
    <t xml:space="preserve">Granjas de multiplicación para carne </t>
  </si>
  <si>
    <t>Camperas/Ecológico</t>
  </si>
  <si>
    <t>Granjas de producciónde huevos</t>
  </si>
  <si>
    <t>Total Gallinas</t>
  </si>
  <si>
    <t>Total General</t>
  </si>
  <si>
    <t>Provincia</t>
  </si>
  <si>
    <t>PRODUCCIÓN DE HUEVOS DE GALLINA PARA CONSUMO</t>
  </si>
  <si>
    <t>PRODUCCIÓN DE HUEVOS DE GALLINA PARA FUTUROS POLLOS</t>
  </si>
  <si>
    <t>Huevos (2)</t>
  </si>
  <si>
    <t>Consumo fresco (2)</t>
  </si>
  <si>
    <t>Consumo industria (2)</t>
  </si>
  <si>
    <t>Precio medio fresco (3 )</t>
  </si>
  <si>
    <t>Precio medio Industria (3)</t>
  </si>
  <si>
    <t>Valor Total  fresco (€)</t>
  </si>
  <si>
    <t>Valor Total  Industria (€)</t>
  </si>
  <si>
    <t>% Huevos desechados (4)</t>
  </si>
  <si>
    <t xml:space="preserve"> Indice Anual  (5)</t>
  </si>
  <si>
    <t xml:space="preserve">% Fallo Incubacion </t>
  </si>
  <si>
    <t xml:space="preserve"> Indice Anual  (6)</t>
  </si>
  <si>
    <t>Pollos nacidos vivos (7)</t>
  </si>
  <si>
    <t xml:space="preserve">TERUEL </t>
  </si>
  <si>
    <t xml:space="preserve">ZARAGOZA </t>
  </si>
  <si>
    <t xml:space="preserve">ARAGON </t>
  </si>
  <si>
    <t>(1) Producción de huevos/gallina/año</t>
  </si>
  <si>
    <t>(2) Miles de docenas</t>
  </si>
  <si>
    <t>(3) Docena</t>
  </si>
  <si>
    <t>(4) Rotos, sucios, no incubables</t>
  </si>
  <si>
    <t>(5) Producción huevos incubables/gallina/año</t>
  </si>
  <si>
    <t>(6) Producción huevos nacidos /gallina /año</t>
  </si>
  <si>
    <t>(7) Miles</t>
  </si>
  <si>
    <t>PRODUCCIÓN DE LECHE</t>
  </si>
  <si>
    <t>Especie animal</t>
  </si>
  <si>
    <t>Nº de Animales</t>
  </si>
  <si>
    <t>Nº de Animales ordeñados</t>
  </si>
  <si>
    <t>Producción  (litros)</t>
  </si>
  <si>
    <t xml:space="preserve">Huesca </t>
  </si>
  <si>
    <t>Bovino de leche</t>
  </si>
  <si>
    <t>Teruel</t>
  </si>
  <si>
    <t>Zaragoza</t>
  </si>
  <si>
    <t>Ovino de leche</t>
  </si>
  <si>
    <t>Caprino de leche</t>
  </si>
  <si>
    <t>PRODUCCIÓN DE MIEL</t>
  </si>
  <si>
    <t>PRODUCCIÓN DE CERA</t>
  </si>
  <si>
    <t>COMERCIALIZACIÓN DE LA MIEL</t>
  </si>
  <si>
    <t xml:space="preserve">MIELES MONOFLORALES </t>
  </si>
  <si>
    <t>Clasificación</t>
  </si>
  <si>
    <t>Explotaciones</t>
  </si>
  <si>
    <t>Colmenas</t>
  </si>
  <si>
    <t xml:space="preserve">Rendimiento </t>
  </si>
  <si>
    <t>Producción (Kg)</t>
  </si>
  <si>
    <t>Rendimiento</t>
  </si>
  <si>
    <t>Poducción (Kg)</t>
  </si>
  <si>
    <t>Tipo de Venta</t>
  </si>
  <si>
    <t>Tamaño de la explotación</t>
  </si>
  <si>
    <t>% Tipo de venta</t>
  </si>
  <si>
    <t>Cantidad producida (Kg)</t>
  </si>
  <si>
    <t>Tipo de miel</t>
  </si>
  <si>
    <t>%</t>
  </si>
  <si>
    <t>Cantidad producida</t>
  </si>
  <si>
    <t>Precio (€)</t>
  </si>
  <si>
    <t>Valor</t>
  </si>
  <si>
    <t>Variedad monofloral</t>
  </si>
  <si>
    <t xml:space="preserve">% </t>
  </si>
  <si>
    <t>Familiar (0-65)</t>
  </si>
  <si>
    <t>(1)</t>
  </si>
  <si>
    <t>*</t>
  </si>
  <si>
    <t>Venta directa</t>
  </si>
  <si>
    <t xml:space="preserve"> 66 -150</t>
  </si>
  <si>
    <t>Romero</t>
  </si>
  <si>
    <t>Secundaria (66-150)</t>
  </si>
  <si>
    <t xml:space="preserve"> ≥ 150</t>
  </si>
  <si>
    <t>Tomillo</t>
  </si>
  <si>
    <t>Auxiliar (151-300)</t>
  </si>
  <si>
    <t>TOTAL VENTA DIRECTA</t>
  </si>
  <si>
    <t>Encina</t>
  </si>
  <si>
    <t>Principal (&gt;300)</t>
  </si>
  <si>
    <t>Venta al por mayor</t>
  </si>
  <si>
    <t>66 -150</t>
  </si>
  <si>
    <t>Monofloral</t>
  </si>
  <si>
    <t>Otras</t>
  </si>
  <si>
    <t>Total HUESCA</t>
  </si>
  <si>
    <t>Mil Flores</t>
  </si>
  <si>
    <t xml:space="preserve"> ≥150</t>
  </si>
  <si>
    <t xml:space="preserve"> </t>
  </si>
  <si>
    <t>TOTAL VENTA AL POR MAYOR</t>
  </si>
  <si>
    <t>Total Huesca</t>
  </si>
  <si>
    <t>Total TERUEL</t>
  </si>
  <si>
    <t>Total Teruel</t>
  </si>
  <si>
    <t>Total ZARAGOZA</t>
  </si>
  <si>
    <t>Total Zaragoza</t>
  </si>
  <si>
    <t>TOTAL Aragón</t>
  </si>
  <si>
    <t>Total Aragón</t>
  </si>
  <si>
    <t>(1) la producción familiar es para casa, y no se contabiliza.</t>
  </si>
  <si>
    <t>No se han tenido en cuenta las explotaciones vacias, las de nueva incorporacion, ni las productoras de enjambres</t>
  </si>
  <si>
    <t>PRODUCCIÓN DE LANA</t>
  </si>
  <si>
    <t>Tipo de lana</t>
  </si>
  <si>
    <t>Cabezas esquiladas</t>
  </si>
  <si>
    <t>Peso medio vellón Kg/oveja</t>
  </si>
  <si>
    <t>Precio medio €/Kg</t>
  </si>
  <si>
    <t>Producción lana (kg)</t>
  </si>
  <si>
    <t>Valor   (€)</t>
  </si>
  <si>
    <t>Lana Blanca</t>
  </si>
  <si>
    <t>Lana Negra</t>
  </si>
  <si>
    <t>Total</t>
  </si>
  <si>
    <t>PRODUCCIÓN DE ESTIÉRCOLES</t>
  </si>
  <si>
    <t xml:space="preserve">OVINO </t>
  </si>
  <si>
    <t>VACUNO</t>
  </si>
  <si>
    <t>Tipo de animal</t>
  </si>
  <si>
    <t>Capacidad</t>
  </si>
  <si>
    <t>tm/año/animal</t>
  </si>
  <si>
    <t>tm/año</t>
  </si>
  <si>
    <t>efectivos</t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</si>
  <si>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/plaza/año</t>
    </r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</si>
  <si>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/año</t>
    </r>
  </si>
  <si>
    <t>Ovejas</t>
  </si>
  <si>
    <t>Vacas nodrizas</t>
  </si>
  <si>
    <t>Madres(1)</t>
  </si>
  <si>
    <t>Corderos</t>
  </si>
  <si>
    <t>Vacas ordeño</t>
  </si>
  <si>
    <t>Cabras</t>
  </si>
  <si>
    <t>Total madres</t>
  </si>
  <si>
    <t>Total cebo</t>
  </si>
  <si>
    <t>TOTAL</t>
  </si>
  <si>
    <t>Total vacas nodrizas</t>
  </si>
  <si>
    <t>(1) Madres con lechones</t>
  </si>
  <si>
    <t>Total vacas ordeño</t>
  </si>
  <si>
    <t>Total ovejas</t>
  </si>
  <si>
    <t>Total corderos</t>
  </si>
  <si>
    <t>Total cabras</t>
  </si>
  <si>
    <t>Total chivos</t>
  </si>
  <si>
    <t>PRODUCCION ACUICOLA EN ARAGON</t>
  </si>
  <si>
    <t>TIPOLOGIA</t>
  </si>
  <si>
    <t>PRODUCCIÓN</t>
  </si>
  <si>
    <t>Trucha Arcoíris (tn)</t>
  </si>
  <si>
    <t>432*</t>
  </si>
  <si>
    <t>Huevas embrionadas de Trucha Arcoíris</t>
  </si>
  <si>
    <t>Caviar trucha (tn)</t>
  </si>
  <si>
    <t>Esturión (tn)</t>
  </si>
  <si>
    <t>REPOBLACIÓN</t>
  </si>
  <si>
    <t>Trucha Autóctona (nº reproductores)</t>
  </si>
  <si>
    <t>Trucha Autóctona (nº alevines)</t>
  </si>
  <si>
    <t>Trucha Autóctona (nº huevas)</t>
  </si>
  <si>
    <t>Tenca (nº unidades)</t>
  </si>
  <si>
    <t>Bermejuelas (nº unidades)</t>
  </si>
  <si>
    <t>Nº EXPLOTACIONES</t>
  </si>
  <si>
    <t>(1) alevines de trucha arcoiris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</si>
</sst>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#,##0;\(0.0\)"/>
    <numFmt numFmtId="169" formatCode="0\ %"/>
    <numFmt numFmtId="170" formatCode="#,##0.0"/>
    <numFmt numFmtId="171" formatCode="#,##0"/>
    <numFmt numFmtId="172" formatCode="#,##0.00"/>
    <numFmt numFmtId="173" formatCode="0"/>
    <numFmt numFmtId="174" formatCode="@"/>
    <numFmt numFmtId="175" formatCode="0.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6" fillId="17" borderId="3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18" borderId="4" applyNumberFormat="0" applyAlignment="0" applyProtection="0"/>
    <xf numFmtId="168" fontId="1" fillId="0" borderId="5">
      <alignment horizontal="right"/>
      <protection/>
    </xf>
    <xf numFmtId="16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17" borderId="6" applyNumberFormat="0" applyAlignment="0" applyProtection="0"/>
    <xf numFmtId="164" fontId="10" fillId="17" borderId="6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</cellStyleXfs>
  <cellXfs count="421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20" applyNumberFormat="1" applyFont="1" applyFill="1" applyBorder="1" applyAlignment="1" applyProtection="1">
      <alignment/>
      <protection/>
    </xf>
    <xf numFmtId="164" fontId="1" fillId="0" borderId="0" xfId="70">
      <alignment/>
      <protection/>
    </xf>
    <xf numFmtId="164" fontId="1" fillId="0" borderId="0" xfId="70" applyAlignment="1">
      <alignment horizontal="right"/>
      <protection/>
    </xf>
    <xf numFmtId="164" fontId="21" fillId="23" borderId="10" xfId="70" applyFont="1" applyFill="1" applyBorder="1" applyAlignment="1">
      <alignment horizontal="center" vertical="center"/>
      <protection/>
    </xf>
    <xf numFmtId="164" fontId="22" fillId="23" borderId="11" xfId="70" applyFont="1" applyFill="1" applyBorder="1" applyAlignment="1">
      <alignment horizontal="center"/>
      <protection/>
    </xf>
    <xf numFmtId="164" fontId="23" fillId="23" borderId="10" xfId="70" applyFont="1" applyFill="1" applyBorder="1" applyAlignment="1" applyProtection="1">
      <alignment horizontal="center" vertical="center"/>
      <protection/>
    </xf>
    <xf numFmtId="164" fontId="22" fillId="23" borderId="12" xfId="70" applyFont="1" applyFill="1" applyBorder="1" applyAlignment="1">
      <alignment horizontal="center"/>
      <protection/>
    </xf>
    <xf numFmtId="164" fontId="24" fillId="22" borderId="13" xfId="70" applyFont="1" applyFill="1" applyBorder="1" applyAlignment="1">
      <alignment horizontal="center" vertical="center"/>
      <protection/>
    </xf>
    <xf numFmtId="164" fontId="24" fillId="22" borderId="13" xfId="70" applyFont="1" applyFill="1" applyBorder="1" applyAlignment="1">
      <alignment horizontal="center" vertical="center" wrapText="1"/>
      <protection/>
    </xf>
    <xf numFmtId="164" fontId="24" fillId="22" borderId="14" xfId="70" applyFont="1" applyFill="1" applyBorder="1" applyAlignment="1">
      <alignment horizontal="center" vertical="center" wrapText="1"/>
      <protection/>
    </xf>
    <xf numFmtId="164" fontId="24" fillId="22" borderId="15" xfId="70" applyFont="1" applyFill="1" applyBorder="1" applyAlignment="1">
      <alignment horizontal="center" vertical="center" wrapText="1"/>
      <protection/>
    </xf>
    <xf numFmtId="164" fontId="24" fillId="22" borderId="16" xfId="70" applyFont="1" applyFill="1" applyBorder="1" applyAlignment="1">
      <alignment horizontal="center" vertical="center" wrapText="1"/>
      <protection/>
    </xf>
    <xf numFmtId="164" fontId="1" fillId="0" borderId="0" xfId="70" applyAlignment="1">
      <alignment wrapText="1"/>
      <protection/>
    </xf>
    <xf numFmtId="164" fontId="24" fillId="11" borderId="17" xfId="70" applyFont="1" applyFill="1" applyBorder="1" applyAlignment="1">
      <alignment horizontal="center" vertical="center"/>
      <protection/>
    </xf>
    <xf numFmtId="164" fontId="25" fillId="7" borderId="18" xfId="70" applyFont="1" applyFill="1" applyBorder="1">
      <alignment/>
      <protection/>
    </xf>
    <xf numFmtId="171" fontId="25" fillId="4" borderId="19" xfId="70" applyNumberFormat="1" applyFont="1" applyFill="1" applyBorder="1" applyAlignment="1">
      <alignment horizontal="right"/>
      <protection/>
    </xf>
    <xf numFmtId="171" fontId="25" fillId="4" borderId="20" xfId="70" applyNumberFormat="1" applyFont="1" applyFill="1" applyBorder="1" applyAlignment="1">
      <alignment horizontal="right"/>
      <protection/>
    </xf>
    <xf numFmtId="172" fontId="25" fillId="4" borderId="20" xfId="70" applyNumberFormat="1" applyFont="1" applyFill="1" applyBorder="1" applyAlignment="1">
      <alignment horizontal="right"/>
      <protection/>
    </xf>
    <xf numFmtId="171" fontId="25" fillId="4" borderId="21" xfId="70" applyNumberFormat="1" applyFont="1" applyFill="1" applyBorder="1" applyAlignment="1">
      <alignment horizontal="right"/>
      <protection/>
    </xf>
    <xf numFmtId="171" fontId="24" fillId="10" borderId="22" xfId="70" applyNumberFormat="1" applyFont="1" applyFill="1" applyBorder="1" applyAlignment="1">
      <alignment horizontal="right"/>
      <protection/>
    </xf>
    <xf numFmtId="171" fontId="24" fillId="10" borderId="20" xfId="70" applyNumberFormat="1" applyFont="1" applyFill="1" applyBorder="1" applyAlignment="1">
      <alignment horizontal="right"/>
      <protection/>
    </xf>
    <xf numFmtId="171" fontId="24" fillId="10" borderId="23" xfId="70" applyNumberFormat="1" applyFont="1" applyFill="1" applyBorder="1" applyAlignment="1">
      <alignment horizontal="right"/>
      <protection/>
    </xf>
    <xf numFmtId="171" fontId="24" fillId="7" borderId="24" xfId="70" applyNumberFormat="1" applyFont="1" applyFill="1" applyBorder="1" applyAlignment="1" applyProtection="1">
      <alignment/>
      <protection/>
    </xf>
    <xf numFmtId="171" fontId="25" fillId="4" borderId="25" xfId="70" applyNumberFormat="1" applyFont="1" applyFill="1" applyBorder="1" applyAlignment="1">
      <alignment/>
      <protection/>
    </xf>
    <xf numFmtId="171" fontId="24" fillId="10" borderId="26" xfId="70" applyNumberFormat="1" applyFont="1" applyFill="1" applyBorder="1" applyAlignment="1" applyProtection="1">
      <alignment/>
      <protection/>
    </xf>
    <xf numFmtId="164" fontId="25" fillId="7" borderId="27" xfId="70" applyFont="1" applyFill="1" applyBorder="1">
      <alignment/>
      <protection/>
    </xf>
    <xf numFmtId="171" fontId="25" fillId="4" borderId="28" xfId="70" applyNumberFormat="1" applyFont="1" applyFill="1" applyBorder="1" applyAlignment="1">
      <alignment horizontal="right"/>
      <protection/>
    </xf>
    <xf numFmtId="171" fontId="25" fillId="4" borderId="29" xfId="70" applyNumberFormat="1" applyFont="1" applyFill="1" applyBorder="1" applyAlignment="1">
      <alignment horizontal="right"/>
      <protection/>
    </xf>
    <xf numFmtId="171" fontId="25" fillId="4" borderId="30" xfId="70" applyNumberFormat="1" applyFont="1" applyFill="1" applyBorder="1" applyAlignment="1">
      <alignment horizontal="right"/>
      <protection/>
    </xf>
    <xf numFmtId="171" fontId="24" fillId="10" borderId="31" xfId="70" applyNumberFormat="1" applyFont="1" applyFill="1" applyBorder="1" applyAlignment="1">
      <alignment horizontal="right"/>
      <protection/>
    </xf>
    <xf numFmtId="171" fontId="24" fillId="10" borderId="29" xfId="70" applyNumberFormat="1" applyFont="1" applyFill="1" applyBorder="1" applyAlignment="1">
      <alignment horizontal="right"/>
      <protection/>
    </xf>
    <xf numFmtId="171" fontId="24" fillId="10" borderId="32" xfId="70" applyNumberFormat="1" applyFont="1" applyFill="1" applyBorder="1" applyAlignment="1">
      <alignment horizontal="right"/>
      <protection/>
    </xf>
    <xf numFmtId="171" fontId="24" fillId="7" borderId="33" xfId="70" applyNumberFormat="1" applyFont="1" applyFill="1" applyBorder="1" applyAlignment="1" applyProtection="1">
      <alignment/>
      <protection/>
    </xf>
    <xf numFmtId="171" fontId="25" fillId="4" borderId="34" xfId="70" applyNumberFormat="1" applyFont="1" applyFill="1" applyBorder="1" applyAlignment="1">
      <alignment/>
      <protection/>
    </xf>
    <xf numFmtId="171" fontId="24" fillId="10" borderId="35" xfId="70" applyNumberFormat="1" applyFont="1" applyFill="1" applyBorder="1" applyAlignment="1" applyProtection="1">
      <alignment/>
      <protection/>
    </xf>
    <xf numFmtId="164" fontId="24" fillId="15" borderId="33" xfId="70" applyFont="1" applyFill="1" applyBorder="1" applyAlignment="1" applyProtection="1">
      <alignment/>
      <protection/>
    </xf>
    <xf numFmtId="171" fontId="24" fillId="10" borderId="34" xfId="70" applyNumberFormat="1" applyFont="1" applyFill="1" applyBorder="1" applyAlignment="1" applyProtection="1">
      <alignment/>
      <protection/>
    </xf>
    <xf numFmtId="164" fontId="25" fillId="24" borderId="24" xfId="70" applyFont="1" applyFill="1" applyBorder="1">
      <alignment/>
      <protection/>
    </xf>
    <xf numFmtId="164" fontId="25" fillId="24" borderId="25" xfId="70" applyFont="1" applyFill="1" applyBorder="1" applyAlignment="1">
      <alignment horizontal="right"/>
      <protection/>
    </xf>
    <xf numFmtId="164" fontId="25" fillId="24" borderId="26" xfId="70" applyFont="1" applyFill="1" applyBorder="1" applyAlignment="1">
      <alignment horizontal="right"/>
      <protection/>
    </xf>
    <xf numFmtId="171" fontId="24" fillId="24" borderId="36" xfId="70" applyNumberFormat="1" applyFont="1" applyFill="1" applyBorder="1" applyAlignment="1" applyProtection="1">
      <alignment/>
      <protection/>
    </xf>
    <xf numFmtId="171" fontId="25" fillId="24" borderId="0" xfId="70" applyNumberFormat="1" applyFont="1" applyFill="1" applyBorder="1" applyAlignment="1">
      <alignment/>
      <protection/>
    </xf>
    <xf numFmtId="171" fontId="24" fillId="24" borderId="37" xfId="70" applyNumberFormat="1" applyFont="1" applyFill="1" applyBorder="1" applyAlignment="1" applyProtection="1">
      <alignment/>
      <protection/>
    </xf>
    <xf numFmtId="171" fontId="24" fillId="24" borderId="38" xfId="70" applyNumberFormat="1" applyFont="1" applyFill="1" applyBorder="1" applyAlignment="1" applyProtection="1">
      <alignment/>
      <protection/>
    </xf>
    <xf numFmtId="171" fontId="25" fillId="24" borderId="39" xfId="70" applyNumberFormat="1" applyFont="1" applyFill="1" applyBorder="1" applyAlignment="1">
      <alignment/>
      <protection/>
    </xf>
    <xf numFmtId="171" fontId="24" fillId="24" borderId="40" xfId="70" applyNumberFormat="1" applyFont="1" applyFill="1" applyBorder="1" applyAlignment="1" applyProtection="1">
      <alignment/>
      <protection/>
    </xf>
    <xf numFmtId="164" fontId="25" fillId="24" borderId="36" xfId="70" applyFont="1" applyFill="1" applyBorder="1">
      <alignment/>
      <protection/>
    </xf>
    <xf numFmtId="164" fontId="25" fillId="24" borderId="0" xfId="70" applyFont="1" applyFill="1" applyBorder="1" applyAlignment="1">
      <alignment horizontal="right"/>
      <protection/>
    </xf>
    <xf numFmtId="164" fontId="25" fillId="24" borderId="37" xfId="70" applyFont="1" applyFill="1" applyBorder="1" applyAlignment="1">
      <alignment horizontal="right"/>
      <protection/>
    </xf>
    <xf numFmtId="164" fontId="24" fillId="24" borderId="36" xfId="70" applyFont="1" applyFill="1" applyBorder="1" applyAlignment="1" applyProtection="1">
      <alignment/>
      <protection/>
    </xf>
    <xf numFmtId="171" fontId="24" fillId="24" borderId="0" xfId="70" applyNumberFormat="1" applyFont="1" applyFill="1" applyBorder="1" applyAlignment="1" applyProtection="1">
      <alignment/>
      <protection/>
    </xf>
    <xf numFmtId="164" fontId="24" fillId="15" borderId="41" xfId="70" applyFont="1" applyFill="1" applyBorder="1" applyAlignment="1">
      <alignment/>
      <protection/>
    </xf>
    <xf numFmtId="171" fontId="24" fillId="10" borderId="42" xfId="70" applyNumberFormat="1" applyFont="1" applyFill="1" applyBorder="1" applyAlignment="1">
      <alignment horizontal="right"/>
      <protection/>
    </xf>
    <xf numFmtId="171" fontId="24" fillId="10" borderId="43" xfId="70" applyNumberFormat="1" applyFont="1" applyFill="1" applyBorder="1" applyAlignment="1">
      <alignment horizontal="right"/>
      <protection/>
    </xf>
    <xf numFmtId="171" fontId="24" fillId="10" borderId="44" xfId="70" applyNumberFormat="1" applyFont="1" applyFill="1" applyBorder="1" applyAlignment="1">
      <alignment horizontal="right"/>
      <protection/>
    </xf>
    <xf numFmtId="171" fontId="24" fillId="10" borderId="45" xfId="70" applyNumberFormat="1" applyFont="1" applyFill="1" applyBorder="1" applyAlignment="1">
      <alignment horizontal="right"/>
      <protection/>
    </xf>
    <xf numFmtId="171" fontId="24" fillId="10" borderId="46" xfId="70" applyNumberFormat="1" applyFont="1" applyFill="1" applyBorder="1" applyAlignment="1">
      <alignment horizontal="right"/>
      <protection/>
    </xf>
    <xf numFmtId="164" fontId="24" fillId="24" borderId="47" xfId="70" applyFont="1" applyFill="1" applyBorder="1" applyAlignment="1" applyProtection="1">
      <alignment/>
      <protection/>
    </xf>
    <xf numFmtId="171" fontId="24" fillId="24" borderId="48" xfId="70" applyNumberFormat="1" applyFont="1" applyFill="1" applyBorder="1" applyAlignment="1" applyProtection="1">
      <alignment/>
      <protection/>
    </xf>
    <xf numFmtId="171" fontId="24" fillId="24" borderId="49" xfId="70" applyNumberFormat="1" applyFont="1" applyFill="1" applyBorder="1" applyAlignment="1" applyProtection="1">
      <alignment/>
      <protection/>
    </xf>
    <xf numFmtId="173" fontId="25" fillId="4" borderId="34" xfId="70" applyNumberFormat="1" applyFont="1" applyFill="1" applyBorder="1" applyAlignment="1">
      <alignment/>
      <protection/>
    </xf>
    <xf numFmtId="173" fontId="24" fillId="10" borderId="35" xfId="70" applyNumberFormat="1" applyFont="1" applyFill="1" applyBorder="1" applyAlignment="1" applyProtection="1">
      <alignment/>
      <protection/>
    </xf>
    <xf numFmtId="164" fontId="24" fillId="15" borderId="36" xfId="70" applyFont="1" applyFill="1" applyBorder="1" applyAlignment="1" applyProtection="1">
      <alignment/>
      <protection/>
    </xf>
    <xf numFmtId="171" fontId="24" fillId="10" borderId="0" xfId="70" applyNumberFormat="1" applyFont="1" applyFill="1" applyBorder="1" applyAlignment="1" applyProtection="1">
      <alignment/>
      <protection/>
    </xf>
    <xf numFmtId="171" fontId="24" fillId="10" borderId="37" xfId="70" applyNumberFormat="1" applyFont="1" applyFill="1" applyBorder="1" applyAlignment="1" applyProtection="1">
      <alignment/>
      <protection/>
    </xf>
    <xf numFmtId="171" fontId="24" fillId="24" borderId="24" xfId="70" applyNumberFormat="1" applyFont="1" applyFill="1" applyBorder="1" applyAlignment="1" applyProtection="1">
      <alignment/>
      <protection/>
    </xf>
    <xf numFmtId="171" fontId="25" fillId="24" borderId="25" xfId="70" applyNumberFormat="1" applyFont="1" applyFill="1" applyBorder="1" applyAlignment="1">
      <alignment/>
      <protection/>
    </xf>
    <xf numFmtId="173" fontId="25" fillId="24" borderId="25" xfId="70" applyNumberFormat="1" applyFont="1" applyFill="1" applyBorder="1" applyAlignment="1">
      <alignment/>
      <protection/>
    </xf>
    <xf numFmtId="173" fontId="24" fillId="24" borderId="26" xfId="70" applyNumberFormat="1" applyFont="1" applyFill="1" applyBorder="1" applyAlignment="1" applyProtection="1">
      <alignment/>
      <protection/>
    </xf>
    <xf numFmtId="171" fontId="24" fillId="7" borderId="50" xfId="70" applyNumberFormat="1" applyFont="1" applyFill="1" applyBorder="1" applyAlignment="1" applyProtection="1">
      <alignment/>
      <protection/>
    </xf>
    <xf numFmtId="171" fontId="24" fillId="10" borderId="23" xfId="70" applyNumberFormat="1" applyFont="1" applyFill="1" applyBorder="1" applyAlignment="1" applyProtection="1">
      <alignment horizontal="right"/>
      <protection/>
    </xf>
    <xf numFmtId="171" fontId="24" fillId="7" borderId="51" xfId="70" applyNumberFormat="1" applyFont="1" applyFill="1" applyBorder="1" applyAlignment="1" applyProtection="1">
      <alignment/>
      <protection/>
    </xf>
    <xf numFmtId="171" fontId="24" fillId="10" borderId="32" xfId="70" applyNumberFormat="1" applyFont="1" applyFill="1" applyBorder="1" applyAlignment="1" applyProtection="1">
      <alignment horizontal="right"/>
      <protection/>
    </xf>
    <xf numFmtId="164" fontId="1" fillId="0" borderId="0" xfId="70" applyAlignment="1">
      <alignment horizontal="center"/>
      <protection/>
    </xf>
    <xf numFmtId="164" fontId="24" fillId="24" borderId="17" xfId="70" applyFont="1" applyFill="1" applyBorder="1" applyAlignment="1" applyProtection="1">
      <alignment/>
      <protection/>
    </xf>
    <xf numFmtId="171" fontId="24" fillId="24" borderId="52" xfId="70" applyNumberFormat="1" applyFont="1" applyFill="1" applyBorder="1" applyAlignment="1" applyProtection="1">
      <alignment/>
      <protection/>
    </xf>
    <xf numFmtId="171" fontId="24" fillId="24" borderId="53" xfId="70" applyNumberFormat="1" applyFont="1" applyFill="1" applyBorder="1" applyAlignment="1" applyProtection="1">
      <alignment/>
      <protection/>
    </xf>
    <xf numFmtId="164" fontId="24" fillId="15" borderId="54" xfId="70" applyFont="1" applyFill="1" applyBorder="1" applyAlignment="1" applyProtection="1">
      <alignment/>
      <protection/>
    </xf>
    <xf numFmtId="171" fontId="24" fillId="10" borderId="43" xfId="70" applyNumberFormat="1" applyFont="1" applyFill="1" applyBorder="1" applyAlignment="1" applyProtection="1">
      <alignment horizontal="right"/>
      <protection/>
    </xf>
    <xf numFmtId="171" fontId="24" fillId="10" borderId="46" xfId="70" applyNumberFormat="1" applyFont="1" applyFill="1" applyBorder="1" applyAlignment="1" applyProtection="1">
      <alignment horizontal="right"/>
      <protection/>
    </xf>
    <xf numFmtId="164" fontId="24" fillId="11" borderId="24" xfId="70" applyFont="1" applyFill="1" applyBorder="1" applyAlignment="1">
      <alignment horizontal="center" vertical="center"/>
      <protection/>
    </xf>
    <xf numFmtId="172" fontId="24" fillId="10" borderId="23" xfId="70" applyNumberFormat="1" applyFont="1" applyFill="1" applyBorder="1" applyAlignment="1">
      <alignment horizontal="right"/>
      <protection/>
    </xf>
    <xf numFmtId="171" fontId="25" fillId="4" borderId="25" xfId="70" applyNumberFormat="1" applyFont="1" applyFill="1" applyBorder="1" applyAlignment="1">
      <alignment horizontal="right"/>
      <protection/>
    </xf>
    <xf numFmtId="171" fontId="24" fillId="10" borderId="26" xfId="70" applyNumberFormat="1" applyFont="1" applyFill="1" applyBorder="1" applyAlignment="1" applyProtection="1">
      <alignment horizontal="right"/>
      <protection/>
    </xf>
    <xf numFmtId="172" fontId="24" fillId="10" borderId="32" xfId="70" applyNumberFormat="1" applyFont="1" applyFill="1" applyBorder="1" applyAlignment="1">
      <alignment horizontal="right"/>
      <protection/>
    </xf>
    <xf numFmtId="171" fontId="25" fillId="4" borderId="34" xfId="70" applyNumberFormat="1" applyFont="1" applyFill="1" applyBorder="1" applyAlignment="1">
      <alignment horizontal="right"/>
      <protection/>
    </xf>
    <xf numFmtId="171" fontId="24" fillId="10" borderId="35" xfId="70" applyNumberFormat="1" applyFont="1" applyFill="1" applyBorder="1" applyAlignment="1" applyProtection="1">
      <alignment horizontal="right"/>
      <protection/>
    </xf>
    <xf numFmtId="171" fontId="24" fillId="24" borderId="50" xfId="70" applyNumberFormat="1" applyFont="1" applyFill="1" applyBorder="1" applyAlignment="1" applyProtection="1">
      <alignment/>
      <protection/>
    </xf>
    <xf numFmtId="171" fontId="25" fillId="24" borderId="55" xfId="70" applyNumberFormat="1" applyFont="1" applyFill="1" applyBorder="1" applyAlignment="1">
      <alignment horizontal="right"/>
      <protection/>
    </xf>
    <xf numFmtId="171" fontId="24" fillId="24" borderId="56" xfId="70" applyNumberFormat="1" applyFont="1" applyFill="1" applyBorder="1" applyAlignment="1" applyProtection="1">
      <alignment horizontal="right"/>
      <protection/>
    </xf>
    <xf numFmtId="164" fontId="24" fillId="15" borderId="57" xfId="70" applyFont="1" applyFill="1" applyBorder="1" applyAlignment="1">
      <alignment/>
      <protection/>
    </xf>
    <xf numFmtId="171" fontId="24" fillId="10" borderId="58" xfId="70" applyNumberFormat="1" applyFont="1" applyFill="1" applyBorder="1" applyAlignment="1">
      <alignment horizontal="right"/>
      <protection/>
    </xf>
    <xf numFmtId="171" fontId="24" fillId="10" borderId="16" xfId="70" applyNumberFormat="1" applyFont="1" applyFill="1" applyBorder="1" applyAlignment="1">
      <alignment horizontal="right"/>
      <protection/>
    </xf>
    <xf numFmtId="171" fontId="24" fillId="10" borderId="59" xfId="70" applyNumberFormat="1" applyFont="1" applyFill="1" applyBorder="1" applyAlignment="1">
      <alignment horizontal="right"/>
      <protection/>
    </xf>
    <xf numFmtId="171" fontId="24" fillId="10" borderId="60" xfId="70" applyNumberFormat="1" applyFont="1" applyFill="1" applyBorder="1" applyAlignment="1">
      <alignment horizontal="right"/>
      <protection/>
    </xf>
    <xf numFmtId="172" fontId="24" fillId="10" borderId="61" xfId="70" applyNumberFormat="1" applyFont="1" applyFill="1" applyBorder="1" applyAlignment="1">
      <alignment horizontal="right"/>
      <protection/>
    </xf>
    <xf numFmtId="164" fontId="25" fillId="24" borderId="47" xfId="70" applyFont="1" applyFill="1" applyBorder="1">
      <alignment/>
      <protection/>
    </xf>
    <xf numFmtId="164" fontId="25" fillId="24" borderId="48" xfId="70" applyFont="1" applyFill="1" applyBorder="1" applyAlignment="1">
      <alignment horizontal="right"/>
      <protection/>
    </xf>
    <xf numFmtId="164" fontId="25" fillId="24" borderId="49" xfId="70" applyFont="1" applyFill="1" applyBorder="1" applyAlignment="1">
      <alignment horizontal="right"/>
      <protection/>
    </xf>
    <xf numFmtId="164" fontId="25" fillId="7" borderId="11" xfId="70" applyFont="1" applyFill="1" applyBorder="1">
      <alignment/>
      <protection/>
    </xf>
    <xf numFmtId="171" fontId="24" fillId="10" borderId="24" xfId="70" applyNumberFormat="1" applyFont="1" applyFill="1" applyBorder="1" applyAlignment="1">
      <alignment/>
      <protection/>
    </xf>
    <xf numFmtId="171" fontId="24" fillId="10" borderId="25" xfId="70" applyNumberFormat="1" applyFont="1" applyFill="1" applyBorder="1" applyAlignment="1">
      <alignment/>
      <protection/>
    </xf>
    <xf numFmtId="172" fontId="24" fillId="10" borderId="26" xfId="70" applyNumberFormat="1" applyFont="1" applyFill="1" applyBorder="1" applyAlignment="1">
      <alignment/>
      <protection/>
    </xf>
    <xf numFmtId="164" fontId="24" fillId="15" borderId="62" xfId="70" applyFont="1" applyFill="1" applyBorder="1" applyAlignment="1">
      <alignment/>
      <protection/>
    </xf>
    <xf numFmtId="171" fontId="24" fillId="10" borderId="36" xfId="70" applyNumberFormat="1" applyFont="1" applyFill="1" applyBorder="1" applyAlignment="1">
      <alignment/>
      <protection/>
    </xf>
    <xf numFmtId="171" fontId="24" fillId="10" borderId="0" xfId="70" applyNumberFormat="1" applyFont="1" applyFill="1" applyBorder="1" applyAlignment="1">
      <alignment/>
      <protection/>
    </xf>
    <xf numFmtId="171" fontId="24" fillId="10" borderId="37" xfId="70" applyNumberFormat="1" applyFont="1" applyFill="1" applyBorder="1" applyAlignment="1">
      <alignment/>
      <protection/>
    </xf>
    <xf numFmtId="172" fontId="24" fillId="10" borderId="37" xfId="70" applyNumberFormat="1" applyFont="1" applyFill="1" applyBorder="1" applyAlignment="1">
      <alignment/>
      <protection/>
    </xf>
    <xf numFmtId="164" fontId="26" fillId="24" borderId="10" xfId="70" applyFont="1" applyFill="1" applyBorder="1" applyAlignment="1">
      <alignment/>
      <protection/>
    </xf>
    <xf numFmtId="171" fontId="26" fillId="24" borderId="17" xfId="70" applyNumberFormat="1" applyFont="1" applyFill="1" applyBorder="1" applyAlignment="1">
      <alignment/>
      <protection/>
    </xf>
    <xf numFmtId="171" fontId="26" fillId="24" borderId="52" xfId="70" applyNumberFormat="1" applyFont="1" applyFill="1" applyBorder="1" applyAlignment="1">
      <alignment/>
      <protection/>
    </xf>
    <xf numFmtId="171" fontId="26" fillId="24" borderId="53" xfId="70" applyNumberFormat="1" applyFont="1" applyFill="1" applyBorder="1" applyAlignment="1">
      <alignment/>
      <protection/>
    </xf>
    <xf numFmtId="172" fontId="26" fillId="24" borderId="53" xfId="70" applyNumberFormat="1" applyFont="1" applyFill="1" applyBorder="1" applyAlignment="1">
      <alignment/>
      <protection/>
    </xf>
    <xf numFmtId="164" fontId="21" fillId="23" borderId="39" xfId="70" applyFont="1" applyFill="1" applyBorder="1" applyAlignment="1">
      <alignment horizontal="center" vertical="center"/>
      <protection/>
    </xf>
    <xf numFmtId="171" fontId="1" fillId="0" borderId="0" xfId="70" applyNumberFormat="1">
      <alignment/>
      <protection/>
    </xf>
    <xf numFmtId="164" fontId="24" fillId="22" borderId="16" xfId="70" applyFont="1" applyFill="1" applyBorder="1" applyAlignment="1">
      <alignment horizontal="center" vertical="center"/>
      <protection/>
    </xf>
    <xf numFmtId="164" fontId="24" fillId="22" borderId="29" xfId="70" applyNumberFormat="1" applyFont="1" applyFill="1" applyBorder="1" applyAlignment="1">
      <alignment horizontal="center"/>
      <protection/>
    </xf>
    <xf numFmtId="171" fontId="24" fillId="22" borderId="29" xfId="70" applyNumberFormat="1" applyFont="1" applyFill="1" applyBorder="1" applyAlignment="1">
      <alignment horizontal="center"/>
      <protection/>
    </xf>
    <xf numFmtId="164" fontId="24" fillId="22" borderId="29" xfId="70" applyFont="1" applyFill="1" applyBorder="1" applyAlignment="1">
      <alignment horizontal="center"/>
      <protection/>
    </xf>
    <xf numFmtId="171" fontId="24" fillId="22" borderId="16" xfId="70" applyNumberFormat="1" applyFont="1" applyFill="1" applyBorder="1" applyAlignment="1">
      <alignment horizontal="center" vertical="center" wrapText="1"/>
      <protection/>
    </xf>
    <xf numFmtId="164" fontId="25" fillId="15" borderId="24" xfId="70" applyFont="1" applyFill="1" applyBorder="1" applyAlignment="1">
      <alignment vertical="center"/>
      <protection/>
    </xf>
    <xf numFmtId="164" fontId="25" fillId="11" borderId="26" xfId="70" applyFont="1" applyFill="1" applyBorder="1" applyAlignment="1">
      <alignment vertical="center" wrapText="1"/>
      <protection/>
    </xf>
    <xf numFmtId="171" fontId="25" fillId="4" borderId="63" xfId="70" applyNumberFormat="1" applyFont="1" applyFill="1" applyBorder="1" applyAlignment="1">
      <alignment horizontal="right"/>
      <protection/>
    </xf>
    <xf numFmtId="171" fontId="25" fillId="4" borderId="14" xfId="70" applyNumberFormat="1" applyFont="1" applyFill="1" applyBorder="1" applyAlignment="1">
      <alignment horizontal="right"/>
      <protection/>
    </xf>
    <xf numFmtId="171" fontId="25" fillId="4" borderId="64" xfId="70" applyNumberFormat="1" applyFont="1" applyFill="1" applyBorder="1" applyAlignment="1">
      <alignment horizontal="right"/>
      <protection/>
    </xf>
    <xf numFmtId="171" fontId="25" fillId="4" borderId="50" xfId="70" applyNumberFormat="1" applyFont="1" applyFill="1" applyBorder="1" applyAlignment="1">
      <alignment horizontal="right"/>
      <protection/>
    </xf>
    <xf numFmtId="171" fontId="25" fillId="4" borderId="23" xfId="70" applyNumberFormat="1" applyFont="1" applyFill="1" applyBorder="1" applyAlignment="1">
      <alignment horizontal="right"/>
      <protection/>
    </xf>
    <xf numFmtId="164" fontId="24" fillId="15" borderId="41" xfId="70" applyFont="1" applyFill="1" applyBorder="1" applyAlignment="1">
      <alignment horizontal="center" vertical="center"/>
      <protection/>
    </xf>
    <xf numFmtId="171" fontId="24" fillId="10" borderId="54" xfId="70" applyNumberFormat="1" applyFont="1" applyFill="1" applyBorder="1" applyAlignment="1">
      <alignment horizontal="right"/>
      <protection/>
    </xf>
    <xf numFmtId="164" fontId="25" fillId="15" borderId="65" xfId="70" applyFont="1" applyFill="1" applyBorder="1" applyAlignment="1">
      <alignment horizontal="left" vertical="center"/>
      <protection/>
    </xf>
    <xf numFmtId="164" fontId="25" fillId="11" borderId="66" xfId="70" applyFont="1" applyFill="1" applyBorder="1" applyAlignment="1">
      <alignment vertical="center" wrapText="1"/>
      <protection/>
    </xf>
    <xf numFmtId="171" fontId="25" fillId="4" borderId="38" xfId="70" applyNumberFormat="1" applyFont="1" applyFill="1" applyBorder="1" applyAlignment="1">
      <alignment horizontal="right"/>
      <protection/>
    </xf>
    <xf numFmtId="171" fontId="25" fillId="4" borderId="66" xfId="70" applyNumberFormat="1" applyFont="1" applyFill="1" applyBorder="1" applyAlignment="1">
      <alignment horizontal="right"/>
      <protection/>
    </xf>
    <xf numFmtId="164" fontId="25" fillId="11" borderId="32" xfId="70" applyFont="1" applyFill="1" applyBorder="1" applyAlignment="1">
      <alignment vertical="center" wrapText="1"/>
      <protection/>
    </xf>
    <xf numFmtId="171" fontId="25" fillId="4" borderId="51" xfId="70" applyNumberFormat="1" applyFont="1" applyFill="1" applyBorder="1" applyAlignment="1">
      <alignment horizontal="right"/>
      <protection/>
    </xf>
    <xf numFmtId="171" fontId="25" fillId="4" borderId="32" xfId="70" applyNumberFormat="1" applyFont="1" applyFill="1" applyBorder="1" applyAlignment="1">
      <alignment horizontal="right"/>
      <protection/>
    </xf>
    <xf numFmtId="164" fontId="24" fillId="15" borderId="10" xfId="70" applyFont="1" applyFill="1" applyBorder="1" applyAlignment="1">
      <alignment horizontal="center" vertical="center"/>
      <protection/>
    </xf>
    <xf numFmtId="171" fontId="24" fillId="10" borderId="67" xfId="70" applyNumberFormat="1" applyFont="1" applyFill="1" applyBorder="1" applyAlignment="1">
      <alignment horizontal="right"/>
      <protection/>
    </xf>
    <xf numFmtId="171" fontId="24" fillId="10" borderId="68" xfId="70" applyNumberFormat="1" applyFont="1" applyFill="1" applyBorder="1" applyAlignment="1">
      <alignment horizontal="right"/>
      <protection/>
    </xf>
    <xf numFmtId="171" fontId="24" fillId="10" borderId="69" xfId="70" applyNumberFormat="1" applyFont="1" applyFill="1" applyBorder="1" applyAlignment="1">
      <alignment horizontal="right"/>
      <protection/>
    </xf>
    <xf numFmtId="171" fontId="24" fillId="10" borderId="17" xfId="70" applyNumberFormat="1" applyFont="1" applyFill="1" applyBorder="1" applyAlignment="1">
      <alignment horizontal="right"/>
      <protection/>
    </xf>
    <xf numFmtId="171" fontId="24" fillId="10" borderId="70" xfId="70" applyNumberFormat="1" applyFont="1" applyFill="1" applyBorder="1" applyAlignment="1">
      <alignment horizontal="right"/>
      <protection/>
    </xf>
    <xf numFmtId="164" fontId="26" fillId="0" borderId="0" xfId="70" applyFont="1" applyFill="1" applyBorder="1" applyAlignment="1">
      <alignment horizontal="center" vertical="center"/>
      <protection/>
    </xf>
    <xf numFmtId="171" fontId="26" fillId="0" borderId="0" xfId="70" applyNumberFormat="1" applyFont="1" applyFill="1" applyBorder="1" applyAlignment="1">
      <alignment horizontal="right"/>
      <protection/>
    </xf>
    <xf numFmtId="171" fontId="24" fillId="22" borderId="24" xfId="70" applyNumberFormat="1" applyFont="1" applyFill="1" applyBorder="1" applyAlignment="1">
      <alignment horizontal="center" vertical="center" wrapText="1"/>
      <protection/>
    </xf>
    <xf numFmtId="164" fontId="22" fillId="23" borderId="24" xfId="70" applyFont="1" applyFill="1" applyBorder="1" applyAlignment="1">
      <alignment horizontal="center"/>
      <protection/>
    </xf>
    <xf numFmtId="164" fontId="22" fillId="23" borderId="10" xfId="70" applyFont="1" applyFill="1" applyBorder="1" applyAlignment="1">
      <alignment horizontal="center"/>
      <protection/>
    </xf>
    <xf numFmtId="171" fontId="24" fillId="22" borderId="20" xfId="70" applyNumberFormat="1" applyFont="1" applyFill="1" applyBorder="1" applyAlignment="1">
      <alignment horizontal="center" vertical="center" wrapText="1"/>
      <protection/>
    </xf>
    <xf numFmtId="171" fontId="24" fillId="22" borderId="23" xfId="70" applyNumberFormat="1" applyFont="1" applyFill="1" applyBorder="1" applyAlignment="1">
      <alignment horizontal="center" vertical="center" wrapText="1"/>
      <protection/>
    </xf>
    <xf numFmtId="171" fontId="24" fillId="22" borderId="65" xfId="70" applyNumberFormat="1" applyFont="1" applyFill="1" applyBorder="1" applyAlignment="1">
      <alignment horizontal="center" vertical="center" wrapText="1"/>
      <protection/>
    </xf>
    <xf numFmtId="171" fontId="24" fillId="22" borderId="14" xfId="70" applyNumberFormat="1" applyFont="1" applyFill="1" applyBorder="1" applyAlignment="1">
      <alignment horizontal="center" vertical="center" wrapText="1"/>
      <protection/>
    </xf>
    <xf numFmtId="171" fontId="24" fillId="22" borderId="66" xfId="70" applyNumberFormat="1" applyFont="1" applyFill="1" applyBorder="1" applyAlignment="1">
      <alignment horizontal="center" vertical="center" wrapText="1"/>
      <protection/>
    </xf>
    <xf numFmtId="164" fontId="26" fillId="15" borderId="18" xfId="70" applyFont="1" applyFill="1" applyBorder="1" applyAlignment="1">
      <alignment vertical="center"/>
      <protection/>
    </xf>
    <xf numFmtId="171" fontId="25" fillId="4" borderId="28" xfId="70" applyNumberFormat="1" applyFont="1" applyFill="1" applyBorder="1">
      <alignment/>
      <protection/>
    </xf>
    <xf numFmtId="171" fontId="25" fillId="4" borderId="29" xfId="70" applyNumberFormat="1" applyFont="1" applyFill="1" applyBorder="1">
      <alignment/>
      <protection/>
    </xf>
    <xf numFmtId="172" fontId="25" fillId="4" borderId="29" xfId="70" applyNumberFormat="1" applyFont="1" applyFill="1" applyBorder="1">
      <alignment/>
      <protection/>
    </xf>
    <xf numFmtId="171" fontId="25" fillId="4" borderId="32" xfId="70" applyNumberFormat="1" applyFont="1" applyFill="1" applyBorder="1">
      <alignment/>
      <protection/>
    </xf>
    <xf numFmtId="171" fontId="25" fillId="4" borderId="31" xfId="70" applyNumberFormat="1" applyFont="1" applyFill="1" applyBorder="1">
      <alignment/>
      <protection/>
    </xf>
    <xf numFmtId="170" fontId="25" fillId="4" borderId="29" xfId="70" applyNumberFormat="1" applyFont="1" applyFill="1" applyBorder="1">
      <alignment/>
      <protection/>
    </xf>
    <xf numFmtId="164" fontId="26" fillId="15" borderId="62" xfId="70" applyFont="1" applyFill="1" applyBorder="1">
      <alignment/>
      <protection/>
    </xf>
    <xf numFmtId="164" fontId="26" fillId="15" borderId="57" xfId="70" applyFont="1" applyFill="1" applyBorder="1">
      <alignment/>
      <protection/>
    </xf>
    <xf numFmtId="171" fontId="25" fillId="4" borderId="58" xfId="70" applyNumberFormat="1" applyFont="1" applyFill="1" applyBorder="1">
      <alignment/>
      <protection/>
    </xf>
    <xf numFmtId="171" fontId="25" fillId="4" borderId="16" xfId="70" applyNumberFormat="1" applyFont="1" applyFill="1" applyBorder="1">
      <alignment/>
      <protection/>
    </xf>
    <xf numFmtId="172" fontId="25" fillId="4" borderId="16" xfId="70" applyNumberFormat="1" applyFont="1" applyFill="1" applyBorder="1">
      <alignment/>
      <protection/>
    </xf>
    <xf numFmtId="171" fontId="25" fillId="4" borderId="61" xfId="70" applyNumberFormat="1" applyFont="1" applyFill="1" applyBorder="1">
      <alignment/>
      <protection/>
    </xf>
    <xf numFmtId="171" fontId="25" fillId="4" borderId="60" xfId="70" applyNumberFormat="1" applyFont="1" applyFill="1" applyBorder="1">
      <alignment/>
      <protection/>
    </xf>
    <xf numFmtId="170" fontId="25" fillId="4" borderId="0" xfId="70" applyNumberFormat="1" applyFont="1" applyFill="1" applyBorder="1">
      <alignment/>
      <protection/>
    </xf>
    <xf numFmtId="170" fontId="25" fillId="4" borderId="16" xfId="70" applyNumberFormat="1" applyFont="1" applyFill="1" applyBorder="1">
      <alignment/>
      <protection/>
    </xf>
    <xf numFmtId="164" fontId="26" fillId="15" borderId="10" xfId="70" applyFont="1" applyFill="1" applyBorder="1">
      <alignment/>
      <protection/>
    </xf>
    <xf numFmtId="171" fontId="27" fillId="10" borderId="67" xfId="70" applyNumberFormat="1" applyFont="1" applyFill="1" applyBorder="1">
      <alignment/>
      <protection/>
    </xf>
    <xf numFmtId="171" fontId="27" fillId="10" borderId="68" xfId="70" applyNumberFormat="1" applyFont="1" applyFill="1" applyBorder="1">
      <alignment/>
      <protection/>
    </xf>
    <xf numFmtId="172" fontId="27" fillId="10" borderId="68" xfId="70" applyNumberFormat="1" applyFont="1" applyFill="1" applyBorder="1">
      <alignment/>
      <protection/>
    </xf>
    <xf numFmtId="171" fontId="27" fillId="10" borderId="70" xfId="70" applyNumberFormat="1" applyFont="1" applyFill="1" applyBorder="1">
      <alignment/>
      <protection/>
    </xf>
    <xf numFmtId="171" fontId="24" fillId="10" borderId="71" xfId="70" applyNumberFormat="1" applyFont="1" applyFill="1" applyBorder="1">
      <alignment/>
      <protection/>
    </xf>
    <xf numFmtId="171" fontId="24" fillId="10" borderId="68" xfId="70" applyNumberFormat="1" applyFont="1" applyFill="1" applyBorder="1">
      <alignment/>
      <protection/>
    </xf>
    <xf numFmtId="170" fontId="24" fillId="10" borderId="68" xfId="70" applyNumberFormat="1" applyFont="1" applyFill="1" applyBorder="1">
      <alignment/>
      <protection/>
    </xf>
    <xf numFmtId="171" fontId="24" fillId="10" borderId="70" xfId="70" applyNumberFormat="1" applyFont="1" applyFill="1" applyBorder="1">
      <alignment/>
      <protection/>
    </xf>
    <xf numFmtId="164" fontId="26" fillId="7" borderId="24" xfId="70" applyFont="1" applyFill="1" applyBorder="1">
      <alignment/>
      <protection/>
    </xf>
    <xf numFmtId="164" fontId="26" fillId="7" borderId="25" xfId="70" applyFont="1" applyFill="1" applyBorder="1" applyAlignment="1">
      <alignment/>
      <protection/>
    </xf>
    <xf numFmtId="164" fontId="26" fillId="7" borderId="26" xfId="70" applyFont="1" applyFill="1" applyBorder="1" applyAlignment="1">
      <alignment/>
      <protection/>
    </xf>
    <xf numFmtId="164" fontId="26" fillId="7" borderId="36" xfId="70" applyFont="1" applyFill="1" applyBorder="1">
      <alignment/>
      <protection/>
    </xf>
    <xf numFmtId="164" fontId="26" fillId="7" borderId="0" xfId="70" applyFont="1" applyFill="1" applyBorder="1" applyAlignment="1">
      <alignment/>
      <protection/>
    </xf>
    <xf numFmtId="164" fontId="26" fillId="7" borderId="37" xfId="70" applyFont="1" applyFill="1" applyBorder="1" applyAlignment="1">
      <alignment/>
      <protection/>
    </xf>
    <xf numFmtId="164" fontId="26" fillId="7" borderId="47" xfId="70" applyFont="1" applyFill="1" applyBorder="1">
      <alignment/>
      <protection/>
    </xf>
    <xf numFmtId="164" fontId="26" fillId="7" borderId="48" xfId="70" applyFont="1" applyFill="1" applyBorder="1" applyAlignment="1">
      <alignment/>
      <protection/>
    </xf>
    <xf numFmtId="164" fontId="26" fillId="7" borderId="49" xfId="70" applyFont="1" applyFill="1" applyBorder="1" applyAlignment="1">
      <alignment/>
      <protection/>
    </xf>
    <xf numFmtId="164" fontId="21" fillId="23" borderId="48" xfId="0" applyFont="1" applyFill="1" applyBorder="1" applyAlignment="1">
      <alignment horizontal="center"/>
    </xf>
    <xf numFmtId="164" fontId="24" fillId="22" borderId="24" xfId="0" applyFont="1" applyFill="1" applyBorder="1" applyAlignment="1">
      <alignment horizontal="center" vertical="center" wrapText="1"/>
    </xf>
    <xf numFmtId="164" fontId="24" fillId="22" borderId="25" xfId="0" applyFont="1" applyFill="1" applyBorder="1" applyAlignment="1">
      <alignment horizontal="center" vertical="center" wrapText="1"/>
    </xf>
    <xf numFmtId="164" fontId="28" fillId="22" borderId="10" xfId="0" applyFont="1" applyFill="1" applyBorder="1" applyAlignment="1">
      <alignment horizontal="center" vertical="center" wrapText="1"/>
    </xf>
    <xf numFmtId="164" fontId="24" fillId="15" borderId="72" xfId="0" applyFont="1" applyFill="1" applyBorder="1" applyAlignment="1">
      <alignment horizontal="left"/>
    </xf>
    <xf numFmtId="164" fontId="24" fillId="15" borderId="73" xfId="0" applyFont="1" applyFill="1" applyBorder="1" applyAlignment="1">
      <alignment horizontal="center" vertical="center" wrapText="1"/>
    </xf>
    <xf numFmtId="171" fontId="25" fillId="4" borderId="25" xfId="0" applyNumberFormat="1" applyFont="1" applyFill="1" applyBorder="1" applyAlignment="1" applyProtection="1">
      <alignment/>
      <protection locked="0"/>
    </xf>
    <xf numFmtId="171" fontId="25" fillId="4" borderId="26" xfId="0" applyNumberFormat="1" applyFont="1" applyFill="1" applyBorder="1" applyAlignment="1" applyProtection="1">
      <alignment/>
      <protection locked="0"/>
    </xf>
    <xf numFmtId="164" fontId="24" fillId="15" borderId="74" xfId="0" applyFont="1" applyFill="1" applyBorder="1" applyAlignment="1">
      <alignment horizontal="left"/>
    </xf>
    <xf numFmtId="171" fontId="25" fillId="4" borderId="0" xfId="0" applyNumberFormat="1" applyFont="1" applyFill="1" applyBorder="1" applyAlignment="1" applyProtection="1">
      <alignment/>
      <protection locked="0"/>
    </xf>
    <xf numFmtId="171" fontId="25" fillId="4" borderId="37" xfId="0" applyNumberFormat="1" applyFont="1" applyFill="1" applyBorder="1" applyAlignment="1" applyProtection="1">
      <alignment/>
      <protection locked="0"/>
    </xf>
    <xf numFmtId="164" fontId="24" fillId="15" borderId="75" xfId="0" applyFont="1" applyFill="1" applyBorder="1" applyAlignment="1">
      <alignment horizontal="right"/>
    </xf>
    <xf numFmtId="171" fontId="28" fillId="10" borderId="48" xfId="0" applyNumberFormat="1" applyFont="1" applyFill="1" applyBorder="1" applyAlignment="1">
      <alignment/>
    </xf>
    <xf numFmtId="171" fontId="28" fillId="10" borderId="49" xfId="0" applyNumberFormat="1" applyFont="1" applyFill="1" applyBorder="1" applyAlignment="1">
      <alignment/>
    </xf>
    <xf numFmtId="164" fontId="0" fillId="0" borderId="0" xfId="73" applyFont="1">
      <alignment/>
      <protection/>
    </xf>
    <xf numFmtId="164" fontId="21" fillId="23" borderId="10" xfId="73" applyFont="1" applyFill="1" applyBorder="1" applyAlignment="1">
      <alignment horizontal="center" vertical="center"/>
      <protection/>
    </xf>
    <xf numFmtId="164" fontId="29" fillId="24" borderId="0" xfId="0" applyFont="1" applyFill="1" applyAlignment="1">
      <alignment/>
    </xf>
    <xf numFmtId="164" fontId="21" fillId="23" borderId="10" xfId="79" applyFont="1" applyFill="1" applyBorder="1" applyAlignment="1">
      <alignment horizontal="center" vertical="center" wrapText="1"/>
      <protection/>
    </xf>
    <xf numFmtId="164" fontId="24" fillId="22" borderId="24" xfId="73" applyFont="1" applyFill="1" applyBorder="1" applyAlignment="1">
      <alignment horizontal="center" vertical="center"/>
      <protection/>
    </xf>
    <xf numFmtId="171" fontId="24" fillId="22" borderId="76" xfId="73" applyNumberFormat="1" applyFont="1" applyFill="1" applyBorder="1" applyAlignment="1">
      <alignment horizontal="center" vertical="center"/>
      <protection/>
    </xf>
    <xf numFmtId="164" fontId="24" fillId="22" borderId="77" xfId="73" applyFont="1" applyFill="1" applyBorder="1" applyAlignment="1">
      <alignment horizontal="center" vertical="center" wrapText="1"/>
      <protection/>
    </xf>
    <xf numFmtId="164" fontId="24" fillId="22" borderId="78" xfId="73" applyFont="1" applyFill="1" applyBorder="1" applyAlignment="1">
      <alignment horizontal="center" vertical="center" wrapText="1"/>
      <protection/>
    </xf>
    <xf numFmtId="164" fontId="24" fillId="22" borderId="77" xfId="73" applyFont="1" applyFill="1" applyBorder="1" applyAlignment="1">
      <alignment horizontal="center" vertical="center"/>
      <protection/>
    </xf>
    <xf numFmtId="171" fontId="24" fillId="22" borderId="79" xfId="73" applyNumberFormat="1" applyFont="1" applyFill="1" applyBorder="1" applyAlignment="1">
      <alignment horizontal="center" vertical="center" wrapText="1"/>
      <protection/>
    </xf>
    <xf numFmtId="164" fontId="30" fillId="24" borderId="0" xfId="0" applyFont="1" applyFill="1" applyAlignment="1">
      <alignment/>
    </xf>
    <xf numFmtId="164" fontId="24" fillId="22" borderId="80" xfId="79" applyFont="1" applyFill="1" applyBorder="1" applyAlignment="1">
      <alignment horizontal="center" vertical="center" wrapText="1"/>
      <protection/>
    </xf>
    <xf numFmtId="171" fontId="24" fillId="22" borderId="81" xfId="79" applyNumberFormat="1" applyFont="1" applyFill="1" applyBorder="1" applyAlignment="1">
      <alignment horizontal="center" vertical="center" wrapText="1"/>
      <protection/>
    </xf>
    <xf numFmtId="164" fontId="28" fillId="22" borderId="82" xfId="0" applyFont="1" applyFill="1" applyBorder="1" applyAlignment="1">
      <alignment horizontal="center" vertical="center" wrapText="1"/>
    </xf>
    <xf numFmtId="164" fontId="28" fillId="22" borderId="82" xfId="73" applyFont="1" applyFill="1" applyBorder="1" applyAlignment="1">
      <alignment horizontal="center" vertical="center" wrapText="1"/>
      <protection/>
    </xf>
    <xf numFmtId="164" fontId="28" fillId="22" borderId="83" xfId="73" applyFont="1" applyFill="1" applyBorder="1" applyAlignment="1">
      <alignment horizontal="center" vertical="center" wrapText="1"/>
      <protection/>
    </xf>
    <xf numFmtId="164" fontId="28" fillId="22" borderId="79" xfId="73" applyFont="1" applyFill="1" applyBorder="1" applyAlignment="1">
      <alignment horizontal="center" vertical="center" wrapText="1"/>
      <protection/>
    </xf>
    <xf numFmtId="164" fontId="24" fillId="15" borderId="72" xfId="73" applyFont="1" applyFill="1" applyBorder="1" applyAlignment="1">
      <alignment horizontal="center" vertical="center"/>
      <protection/>
    </xf>
    <xf numFmtId="171" fontId="24" fillId="15" borderId="84" xfId="73" applyNumberFormat="1" applyFont="1" applyFill="1" applyBorder="1">
      <alignment/>
      <protection/>
    </xf>
    <xf numFmtId="171" fontId="30" fillId="4" borderId="85" xfId="73" applyNumberFormat="1" applyFont="1" applyFill="1" applyBorder="1" applyAlignment="1">
      <alignment vertical="center"/>
      <protection/>
    </xf>
    <xf numFmtId="171" fontId="25" fillId="4" borderId="86" xfId="73" applyNumberFormat="1" applyFont="1" applyFill="1" applyBorder="1" applyAlignment="1">
      <alignment vertical="center"/>
      <protection/>
    </xf>
    <xf numFmtId="174" fontId="30" fillId="4" borderId="85" xfId="73" applyNumberFormat="1" applyFont="1" applyFill="1" applyBorder="1" applyAlignment="1">
      <alignment horizontal="right" vertical="center"/>
      <protection/>
    </xf>
    <xf numFmtId="171" fontId="25" fillId="4" borderId="86" xfId="73" applyNumberFormat="1" applyFont="1" applyFill="1" applyBorder="1" applyAlignment="1">
      <alignment horizontal="right" vertical="center"/>
      <protection/>
    </xf>
    <xf numFmtId="164" fontId="0" fillId="24" borderId="0" xfId="0" applyFill="1" applyAlignment="1">
      <alignment/>
    </xf>
    <xf numFmtId="174" fontId="18" fillId="4" borderId="72" xfId="73" applyNumberFormat="1" applyFont="1" applyFill="1" applyBorder="1" applyAlignment="1">
      <alignment horizontal="right" vertical="center"/>
      <protection/>
    </xf>
    <xf numFmtId="174" fontId="18" fillId="10" borderId="86" xfId="73" applyNumberFormat="1" applyFont="1" applyFill="1" applyBorder="1" applyAlignment="1">
      <alignment horizontal="right" vertical="center"/>
      <protection/>
    </xf>
    <xf numFmtId="164" fontId="24" fillId="15" borderId="83" xfId="73" applyFont="1" applyFill="1" applyBorder="1" applyAlignment="1">
      <alignment horizontal="center" vertical="center"/>
      <protection/>
    </xf>
    <xf numFmtId="164" fontId="24" fillId="15" borderId="85" xfId="73" applyFont="1" applyFill="1" applyBorder="1" applyAlignment="1">
      <alignment horizontal="center" vertical="center"/>
      <protection/>
    </xf>
    <xf numFmtId="169" fontId="18" fillId="4" borderId="87" xfId="73" applyNumberFormat="1" applyFont="1" applyFill="1" applyBorder="1">
      <alignment/>
      <protection/>
    </xf>
    <xf numFmtId="171" fontId="18" fillId="4" borderId="87" xfId="73" applyNumberFormat="1" applyFont="1" applyFill="1" applyBorder="1">
      <alignment/>
      <protection/>
    </xf>
    <xf numFmtId="164" fontId="18" fillId="15" borderId="25" xfId="73" applyFont="1" applyFill="1" applyBorder="1" applyAlignment="1">
      <alignment horizontal="center"/>
      <protection/>
    </xf>
    <xf numFmtId="164" fontId="18" fillId="4" borderId="88" xfId="73" applyFont="1" applyFill="1" applyBorder="1">
      <alignment/>
      <protection/>
    </xf>
    <xf numFmtId="171" fontId="25" fillId="10" borderId="89" xfId="73" applyNumberFormat="1" applyFont="1" applyFill="1" applyBorder="1" applyAlignment="1">
      <alignment horizontal="right"/>
      <protection/>
    </xf>
    <xf numFmtId="164" fontId="24" fillId="15" borderId="74" xfId="73" applyFont="1" applyFill="1" applyBorder="1" applyAlignment="1">
      <alignment horizontal="left" vertical="center"/>
      <protection/>
    </xf>
    <xf numFmtId="164" fontId="18" fillId="7" borderId="90" xfId="73" applyFont="1" applyFill="1" applyBorder="1">
      <alignment/>
      <protection/>
    </xf>
    <xf numFmtId="171" fontId="24" fillId="15" borderId="88" xfId="73" applyNumberFormat="1" applyFont="1" applyFill="1" applyBorder="1">
      <alignment/>
      <protection/>
    </xf>
    <xf numFmtId="171" fontId="30" fillId="4" borderId="87" xfId="73" applyNumberFormat="1" applyFont="1" applyFill="1" applyBorder="1">
      <alignment/>
      <protection/>
    </xf>
    <xf numFmtId="171" fontId="25" fillId="4" borderId="90" xfId="73" applyNumberFormat="1" applyFont="1" applyFill="1" applyBorder="1">
      <alignment/>
      <protection/>
    </xf>
    <xf numFmtId="175" fontId="30" fillId="4" borderId="87" xfId="73" applyNumberFormat="1" applyFont="1" applyFill="1" applyBorder="1" applyAlignment="1">
      <alignment horizontal="right"/>
      <protection/>
    </xf>
    <xf numFmtId="171" fontId="25" fillId="4" borderId="90" xfId="73" applyNumberFormat="1" applyFont="1" applyFill="1" applyBorder="1" applyAlignment="1">
      <alignment horizontal="right"/>
      <protection/>
    </xf>
    <xf numFmtId="175" fontId="25" fillId="4" borderId="74" xfId="79" applyNumberFormat="1" applyFont="1" applyFill="1" applyBorder="1" applyAlignment="1">
      <alignment horizontal="right"/>
      <protection/>
    </xf>
    <xf numFmtId="171" fontId="25" fillId="10" borderId="90" xfId="79" applyNumberFormat="1" applyFont="1" applyFill="1" applyBorder="1" applyAlignment="1">
      <alignment horizontal="right"/>
      <protection/>
    </xf>
    <xf numFmtId="164" fontId="24" fillId="15" borderId="82" xfId="73" applyFont="1" applyFill="1" applyBorder="1" applyAlignment="1">
      <alignment horizontal="center" vertical="center"/>
      <protection/>
    </xf>
    <xf numFmtId="169" fontId="18" fillId="4" borderId="82" xfId="73" applyNumberFormat="1" applyFont="1" applyFill="1" applyBorder="1">
      <alignment/>
      <protection/>
    </xf>
    <xf numFmtId="171" fontId="18" fillId="4" borderId="82" xfId="73" applyNumberFormat="1" applyFont="1" applyFill="1" applyBorder="1">
      <alignment/>
      <protection/>
    </xf>
    <xf numFmtId="164" fontId="18" fillId="4" borderId="91" xfId="73" applyFont="1" applyFill="1" applyBorder="1">
      <alignment/>
      <protection/>
    </xf>
    <xf numFmtId="171" fontId="25" fillId="10" borderId="92" xfId="73" applyNumberFormat="1" applyFont="1" applyFill="1" applyBorder="1" applyAlignment="1">
      <alignment horizontal="right"/>
      <protection/>
    </xf>
    <xf numFmtId="164" fontId="24" fillId="10" borderId="17" xfId="73" applyFont="1" applyFill="1" applyBorder="1" applyAlignment="1">
      <alignment/>
      <protection/>
    </xf>
    <xf numFmtId="164" fontId="24" fillId="10" borderId="52" xfId="73" applyFont="1" applyFill="1" applyBorder="1" applyAlignment="1">
      <alignment/>
      <protection/>
    </xf>
    <xf numFmtId="171" fontId="24" fillId="10" borderId="52" xfId="73" applyNumberFormat="1" applyFont="1" applyFill="1" applyBorder="1" applyAlignment="1">
      <alignment/>
      <protection/>
    </xf>
    <xf numFmtId="164" fontId="24" fillId="10" borderId="53" xfId="73" applyFont="1" applyFill="1" applyBorder="1" applyAlignment="1">
      <alignment/>
      <protection/>
    </xf>
    <xf numFmtId="171" fontId="24" fillId="10" borderId="10" xfId="73" applyNumberFormat="1" applyFont="1" applyFill="1" applyBorder="1" applyAlignment="1">
      <alignment/>
      <protection/>
    </xf>
    <xf numFmtId="171" fontId="24" fillId="15" borderId="91" xfId="73" applyNumberFormat="1" applyFont="1" applyFill="1" applyBorder="1">
      <alignment/>
      <protection/>
    </xf>
    <xf numFmtId="164" fontId="24" fillId="15" borderId="80" xfId="73" applyFont="1" applyFill="1" applyBorder="1" applyAlignment="1">
      <alignment horizontal="center" vertical="center" wrapText="1"/>
      <protection/>
    </xf>
    <xf numFmtId="164" fontId="24" fillId="15" borderId="93" xfId="73" applyFont="1" applyFill="1" applyBorder="1" applyAlignment="1">
      <alignment horizontal="center" vertical="center"/>
      <protection/>
    </xf>
    <xf numFmtId="169" fontId="18" fillId="4" borderId="93" xfId="73" applyNumberFormat="1" applyFont="1" applyFill="1" applyBorder="1" applyAlignment="1">
      <alignment horizontal="right" vertical="center"/>
      <protection/>
    </xf>
    <xf numFmtId="171" fontId="18" fillId="4" borderId="93" xfId="73" applyNumberFormat="1" applyFont="1" applyFill="1" applyBorder="1" applyAlignment="1">
      <alignment horizontal="right" vertical="center"/>
      <protection/>
    </xf>
    <xf numFmtId="164" fontId="24" fillId="15" borderId="93" xfId="73" applyFont="1" applyFill="1" applyBorder="1" applyAlignment="1">
      <alignment horizontal="left" vertical="center"/>
      <protection/>
    </xf>
    <xf numFmtId="169" fontId="24" fillId="15" borderId="93" xfId="73" applyNumberFormat="1" applyFont="1" applyFill="1" applyBorder="1" applyAlignment="1">
      <alignment horizontal="center" vertical="center"/>
      <protection/>
    </xf>
    <xf numFmtId="171" fontId="18" fillId="4" borderId="93" xfId="73" applyNumberFormat="1" applyFont="1" applyFill="1" applyBorder="1" applyAlignment="1">
      <alignment/>
      <protection/>
    </xf>
    <xf numFmtId="164" fontId="18" fillId="4" borderId="94" xfId="73" applyFont="1" applyFill="1" applyBorder="1">
      <alignment/>
      <protection/>
    </xf>
    <xf numFmtId="171" fontId="25" fillId="10" borderId="95" xfId="73" applyNumberFormat="1" applyFont="1" applyFill="1" applyBorder="1" applyAlignment="1">
      <alignment horizontal="right"/>
      <protection/>
    </xf>
    <xf numFmtId="164" fontId="24" fillId="15" borderId="75" xfId="73" applyFont="1" applyFill="1" applyBorder="1" applyAlignment="1">
      <alignment horizontal="left" vertical="center"/>
      <protection/>
    </xf>
    <xf numFmtId="164" fontId="18" fillId="7" borderId="96" xfId="73" applyFont="1" applyFill="1" applyBorder="1">
      <alignment/>
      <protection/>
    </xf>
    <xf numFmtId="164" fontId="24" fillId="15" borderId="75" xfId="73" applyFont="1" applyFill="1" applyBorder="1" applyAlignment="1">
      <alignment horizontal="right"/>
      <protection/>
    </xf>
    <xf numFmtId="171" fontId="24" fillId="10" borderId="97" xfId="73" applyNumberFormat="1" applyFont="1" applyFill="1" applyBorder="1">
      <alignment/>
      <protection/>
    </xf>
    <xf numFmtId="175" fontId="24" fillId="10" borderId="97" xfId="73" applyNumberFormat="1" applyFont="1" applyFill="1" applyBorder="1" applyAlignment="1">
      <alignment horizontal="right"/>
      <protection/>
    </xf>
    <xf numFmtId="171" fontId="24" fillId="10" borderId="96" xfId="73" applyNumberFormat="1" applyFont="1" applyFill="1" applyBorder="1" applyAlignment="1">
      <alignment horizontal="right"/>
      <protection/>
    </xf>
    <xf numFmtId="175" fontId="24" fillId="10" borderId="75" xfId="79" applyNumberFormat="1" applyFont="1" applyFill="1" applyBorder="1" applyAlignment="1">
      <alignment horizontal="right"/>
      <protection/>
    </xf>
    <xf numFmtId="171" fontId="24" fillId="10" borderId="96" xfId="79" applyNumberFormat="1" applyFont="1" applyFill="1" applyBorder="1" applyAlignment="1">
      <alignment horizontal="right"/>
      <protection/>
    </xf>
    <xf numFmtId="164" fontId="24" fillId="15" borderId="87" xfId="73" applyFont="1" applyFill="1" applyBorder="1" applyAlignment="1">
      <alignment horizontal="left" vertical="center"/>
      <protection/>
    </xf>
    <xf numFmtId="169" fontId="24" fillId="15" borderId="87" xfId="73" applyNumberFormat="1" applyFont="1" applyFill="1" applyBorder="1" applyAlignment="1">
      <alignment horizontal="center" vertical="center"/>
      <protection/>
    </xf>
    <xf numFmtId="171" fontId="18" fillId="4" borderId="87" xfId="73" applyNumberFormat="1" applyFont="1" applyFill="1" applyBorder="1" applyAlignment="1">
      <alignment/>
      <protection/>
    </xf>
    <xf numFmtId="171" fontId="25" fillId="10" borderId="98" xfId="73" applyNumberFormat="1" applyFont="1" applyFill="1" applyBorder="1" applyAlignment="1">
      <alignment horizontal="right"/>
      <protection/>
    </xf>
    <xf numFmtId="164" fontId="24" fillId="0" borderId="10" xfId="73" applyFont="1" applyFill="1" applyBorder="1" applyAlignment="1">
      <alignment horizontal="center"/>
      <protection/>
    </xf>
    <xf numFmtId="164" fontId="31" fillId="0" borderId="10" xfId="73" applyFont="1" applyFill="1" applyBorder="1" applyAlignment="1">
      <alignment horizontal="center"/>
      <protection/>
    </xf>
    <xf numFmtId="169" fontId="18" fillId="4" borderId="82" xfId="73" applyNumberFormat="1" applyFont="1" applyFill="1" applyBorder="1" applyAlignment="1">
      <alignment horizontal="right" vertical="center"/>
      <protection/>
    </xf>
    <xf numFmtId="171" fontId="18" fillId="4" borderId="82" xfId="73" applyNumberFormat="1" applyFont="1" applyFill="1" applyBorder="1" applyAlignment="1">
      <alignment horizontal="right" vertical="center"/>
      <protection/>
    </xf>
    <xf numFmtId="169" fontId="24" fillId="15" borderId="82" xfId="73" applyNumberFormat="1" applyFont="1" applyFill="1" applyBorder="1" applyAlignment="1">
      <alignment horizontal="center" vertical="center"/>
      <protection/>
    </xf>
    <xf numFmtId="171" fontId="24" fillId="10" borderId="48" xfId="73" applyNumberFormat="1" applyFont="1" applyFill="1" applyBorder="1" applyAlignment="1">
      <alignment/>
      <protection/>
    </xf>
    <xf numFmtId="169" fontId="18" fillId="4" borderId="93" xfId="73" applyNumberFormat="1" applyFont="1" applyFill="1" applyBorder="1">
      <alignment/>
      <protection/>
    </xf>
    <xf numFmtId="171" fontId="18" fillId="4" borderId="93" xfId="73" applyNumberFormat="1" applyFont="1" applyFill="1" applyBorder="1">
      <alignment/>
      <protection/>
    </xf>
    <xf numFmtId="171" fontId="0" fillId="0" borderId="0" xfId="73" applyNumberFormat="1" applyFont="1">
      <alignment/>
      <protection/>
    </xf>
    <xf numFmtId="171" fontId="24" fillId="10" borderId="95" xfId="73" applyNumberFormat="1" applyFont="1" applyFill="1" applyBorder="1" applyAlignment="1">
      <alignment/>
      <protection/>
    </xf>
    <xf numFmtId="164" fontId="24" fillId="10" borderId="47" xfId="73" applyFont="1" applyFill="1" applyBorder="1" applyAlignment="1">
      <alignment/>
      <protection/>
    </xf>
    <xf numFmtId="164" fontId="24" fillId="10" borderId="48" xfId="73" applyFont="1" applyFill="1" applyBorder="1" applyAlignment="1">
      <alignment/>
      <protection/>
    </xf>
    <xf numFmtId="171" fontId="18" fillId="4" borderId="85" xfId="73" applyNumberFormat="1" applyFont="1" applyFill="1" applyBorder="1" applyAlignment="1">
      <alignment vertical="center"/>
      <protection/>
    </xf>
    <xf numFmtId="174" fontId="18" fillId="4" borderId="85" xfId="73" applyNumberFormat="1" applyFont="1" applyFill="1" applyBorder="1" applyAlignment="1">
      <alignment horizontal="right" vertical="center"/>
      <protection/>
    </xf>
    <xf numFmtId="175" fontId="18" fillId="4" borderId="87" xfId="73" applyNumberFormat="1" applyFont="1" applyFill="1" applyBorder="1" applyAlignment="1">
      <alignment horizontal="right"/>
      <protection/>
    </xf>
    <xf numFmtId="164" fontId="24" fillId="15" borderId="99" xfId="73" applyFont="1" applyFill="1" applyBorder="1" applyAlignment="1">
      <alignment horizontal="right"/>
      <protection/>
    </xf>
    <xf numFmtId="171" fontId="24" fillId="10" borderId="82" xfId="73" applyNumberFormat="1" applyFont="1" applyFill="1" applyBorder="1">
      <alignment/>
      <protection/>
    </xf>
    <xf numFmtId="172" fontId="24" fillId="10" borderId="82" xfId="73" applyNumberFormat="1" applyFont="1" applyFill="1" applyBorder="1" applyAlignment="1">
      <alignment horizontal="right"/>
      <protection/>
    </xf>
    <xf numFmtId="171" fontId="24" fillId="10" borderId="100" xfId="73" applyNumberFormat="1" applyFont="1" applyFill="1" applyBorder="1" applyAlignment="1">
      <alignment horizontal="right"/>
      <protection/>
    </xf>
    <xf numFmtId="171" fontId="24" fillId="10" borderId="101" xfId="73" applyNumberFormat="1" applyFont="1" applyFill="1" applyBorder="1" applyAlignment="1">
      <alignment/>
      <protection/>
    </xf>
    <xf numFmtId="164" fontId="26" fillId="7" borderId="11" xfId="73" applyFont="1" applyFill="1" applyBorder="1" applyAlignment="1">
      <alignment horizontal="left"/>
      <protection/>
    </xf>
    <xf numFmtId="164" fontId="31" fillId="0" borderId="0" xfId="73" applyFont="1">
      <alignment/>
      <protection/>
    </xf>
    <xf numFmtId="164" fontId="32" fillId="0" borderId="0" xfId="73" applyFont="1">
      <alignment/>
      <protection/>
    </xf>
    <xf numFmtId="164" fontId="26" fillId="7" borderId="12" xfId="73" applyFont="1" applyFill="1" applyBorder="1" applyAlignment="1">
      <alignment horizontal="left"/>
      <protection/>
    </xf>
    <xf numFmtId="164" fontId="21" fillId="23" borderId="53" xfId="70" applyFont="1" applyFill="1" applyBorder="1" applyAlignment="1">
      <alignment horizontal="center" vertical="center"/>
      <protection/>
    </xf>
    <xf numFmtId="172" fontId="24" fillId="22" borderId="102" xfId="70" applyNumberFormat="1" applyFont="1" applyFill="1" applyBorder="1" applyAlignment="1">
      <alignment horizontal="center" vertical="center" wrapText="1"/>
      <protection/>
    </xf>
    <xf numFmtId="172" fontId="24" fillId="22" borderId="103" xfId="70" applyNumberFormat="1" applyFont="1" applyFill="1" applyBorder="1" applyAlignment="1">
      <alignment horizontal="center" vertical="center" wrapText="1"/>
      <protection/>
    </xf>
    <xf numFmtId="172" fontId="24" fillId="22" borderId="104" xfId="70" applyNumberFormat="1" applyFont="1" applyFill="1" applyBorder="1" applyAlignment="1">
      <alignment horizontal="center" vertical="center" wrapText="1"/>
      <protection/>
    </xf>
    <xf numFmtId="172" fontId="24" fillId="22" borderId="11" xfId="70" applyNumberFormat="1" applyFont="1" applyFill="1" applyBorder="1" applyAlignment="1">
      <alignment horizontal="center" vertical="center" wrapText="1"/>
      <protection/>
    </xf>
    <xf numFmtId="172" fontId="24" fillId="15" borderId="22" xfId="70" applyNumberFormat="1" applyFont="1" applyFill="1" applyBorder="1" applyAlignment="1">
      <alignment horizontal="center" vertical="center"/>
      <protection/>
    </xf>
    <xf numFmtId="172" fontId="25" fillId="7" borderId="23" xfId="70" applyNumberFormat="1" applyFont="1" applyFill="1" applyBorder="1" applyAlignment="1">
      <alignment horizontal="left" vertical="center"/>
      <protection/>
    </xf>
    <xf numFmtId="171" fontId="25" fillId="4" borderId="19" xfId="70" applyNumberFormat="1" applyFont="1" applyFill="1" applyBorder="1" applyAlignment="1">
      <alignment horizontal="right" vertical="center" indent="1"/>
      <protection/>
    </xf>
    <xf numFmtId="172" fontId="25" fillId="4" borderId="20" xfId="70" applyNumberFormat="1" applyFont="1" applyFill="1" applyBorder="1" applyAlignment="1">
      <alignment horizontal="right" vertical="center" indent="1"/>
      <protection/>
    </xf>
    <xf numFmtId="171" fontId="25" fillId="4" borderId="21" xfId="70" applyNumberFormat="1" applyFont="1" applyFill="1" applyBorder="1" applyAlignment="1">
      <alignment horizontal="right" vertical="center" indent="1"/>
      <protection/>
    </xf>
    <xf numFmtId="172" fontId="25" fillId="4" borderId="18" xfId="70" applyNumberFormat="1" applyFont="1" applyFill="1" applyBorder="1" applyAlignment="1">
      <alignment horizontal="right" vertical="center" indent="1"/>
      <protection/>
    </xf>
    <xf numFmtId="172" fontId="25" fillId="7" borderId="32" xfId="70" applyNumberFormat="1" applyFont="1" applyFill="1" applyBorder="1" applyAlignment="1">
      <alignment horizontal="left" vertical="center"/>
      <protection/>
    </xf>
    <xf numFmtId="171" fontId="25" fillId="4" borderId="28" xfId="70" applyNumberFormat="1" applyFont="1" applyFill="1" applyBorder="1" applyAlignment="1">
      <alignment horizontal="right" vertical="center" indent="1"/>
      <protection/>
    </xf>
    <xf numFmtId="172" fontId="25" fillId="4" borderId="29" xfId="70" applyNumberFormat="1" applyFont="1" applyFill="1" applyBorder="1" applyAlignment="1">
      <alignment horizontal="right" vertical="center" indent="1"/>
      <protection/>
    </xf>
    <xf numFmtId="171" fontId="25" fillId="4" borderId="30" xfId="70" applyNumberFormat="1" applyFont="1" applyFill="1" applyBorder="1" applyAlignment="1">
      <alignment horizontal="right" vertical="center" indent="1"/>
      <protection/>
    </xf>
    <xf numFmtId="172" fontId="25" fillId="4" borderId="27" xfId="70" applyNumberFormat="1" applyFont="1" applyFill="1" applyBorder="1" applyAlignment="1">
      <alignment horizontal="right" vertical="center" indent="1"/>
      <protection/>
    </xf>
    <xf numFmtId="172" fontId="24" fillId="15" borderId="32" xfId="70" applyNumberFormat="1" applyFont="1" applyFill="1" applyBorder="1" applyAlignment="1">
      <alignment horizontal="right" vertical="center"/>
      <protection/>
    </xf>
    <xf numFmtId="171" fontId="24" fillId="10" borderId="28" xfId="70" applyNumberFormat="1" applyFont="1" applyFill="1" applyBorder="1" applyAlignment="1">
      <alignment horizontal="right" vertical="center" indent="1"/>
      <protection/>
    </xf>
    <xf numFmtId="172" fontId="24" fillId="10" borderId="29" xfId="70" applyNumberFormat="1" applyFont="1" applyFill="1" applyBorder="1" applyAlignment="1">
      <alignment horizontal="right" vertical="center" indent="1"/>
      <protection/>
    </xf>
    <xf numFmtId="171" fontId="24" fillId="10" borderId="30" xfId="70" applyNumberFormat="1" applyFont="1" applyFill="1" applyBorder="1" applyAlignment="1">
      <alignment horizontal="right" vertical="center" indent="1"/>
      <protection/>
    </xf>
    <xf numFmtId="172" fontId="24" fillId="10" borderId="27" xfId="70" applyNumberFormat="1" applyFont="1" applyFill="1" applyBorder="1" applyAlignment="1">
      <alignment horizontal="right" vertical="center" indent="1"/>
      <protection/>
    </xf>
    <xf numFmtId="172" fontId="24" fillId="15" borderId="31" xfId="70" applyNumberFormat="1" applyFont="1" applyFill="1" applyBorder="1" applyAlignment="1">
      <alignment horizontal="center" vertical="center"/>
      <protection/>
    </xf>
    <xf numFmtId="172" fontId="25" fillId="7" borderId="66" xfId="70" applyNumberFormat="1" applyFont="1" applyFill="1" applyBorder="1" applyAlignment="1">
      <alignment horizontal="left" vertical="center"/>
      <protection/>
    </xf>
    <xf numFmtId="172" fontId="24" fillId="15" borderId="45" xfId="70" applyNumberFormat="1" applyFont="1" applyFill="1" applyBorder="1" applyAlignment="1">
      <alignment horizontal="center" vertical="center"/>
      <protection/>
    </xf>
    <xf numFmtId="171" fontId="24" fillId="10" borderId="42" xfId="70" applyNumberFormat="1" applyFont="1" applyFill="1" applyBorder="1" applyAlignment="1">
      <alignment horizontal="right" vertical="center" indent="1"/>
      <protection/>
    </xf>
    <xf numFmtId="172" fontId="24" fillId="10" borderId="43" xfId="70" applyNumberFormat="1" applyFont="1" applyFill="1" applyBorder="1" applyAlignment="1">
      <alignment horizontal="right" vertical="center" indent="1"/>
      <protection/>
    </xf>
    <xf numFmtId="171" fontId="24" fillId="10" borderId="44" xfId="70" applyNumberFormat="1" applyFont="1" applyFill="1" applyBorder="1" applyAlignment="1">
      <alignment horizontal="right" vertical="center" indent="1"/>
      <protection/>
    </xf>
    <xf numFmtId="172" fontId="24" fillId="10" borderId="41" xfId="70" applyNumberFormat="1" applyFont="1" applyFill="1" applyBorder="1" applyAlignment="1">
      <alignment horizontal="right" vertical="center" indent="1"/>
      <protection/>
    </xf>
    <xf numFmtId="172" fontId="24" fillId="15" borderId="71" xfId="70" applyNumberFormat="1" applyFont="1" applyFill="1" applyBorder="1" applyAlignment="1">
      <alignment horizontal="center" vertical="center"/>
      <protection/>
    </xf>
    <xf numFmtId="172" fontId="24" fillId="15" borderId="46" xfId="70" applyNumberFormat="1" applyFont="1" applyFill="1" applyBorder="1" applyAlignment="1">
      <alignment horizontal="right" vertical="center"/>
      <protection/>
    </xf>
    <xf numFmtId="164" fontId="1" fillId="0" borderId="105" xfId="70" applyBorder="1">
      <alignment/>
      <protection/>
    </xf>
    <xf numFmtId="164" fontId="21" fillId="23" borderId="10" xfId="70" applyFont="1" applyFill="1" applyBorder="1" applyAlignment="1">
      <alignment horizontal="center" vertical="center" wrapText="1"/>
      <protection/>
    </xf>
    <xf numFmtId="164" fontId="21" fillId="23" borderId="11" xfId="70" applyFont="1" applyFill="1" applyBorder="1" applyAlignment="1">
      <alignment horizontal="center" vertical="center"/>
      <protection/>
    </xf>
    <xf numFmtId="164" fontId="21" fillId="23" borderId="10" xfId="70" applyFont="1" applyFill="1" applyBorder="1" applyAlignment="1">
      <alignment horizontal="center"/>
      <protection/>
    </xf>
    <xf numFmtId="164" fontId="21" fillId="23" borderId="49" xfId="70" applyFont="1" applyFill="1" applyBorder="1" applyAlignment="1">
      <alignment horizontal="center"/>
      <protection/>
    </xf>
    <xf numFmtId="164" fontId="24" fillId="22" borderId="106" xfId="70" applyFont="1" applyFill="1" applyBorder="1" applyAlignment="1">
      <alignment horizontal="center" vertical="center"/>
      <protection/>
    </xf>
    <xf numFmtId="164" fontId="24" fillId="22" borderId="106" xfId="70" applyFont="1" applyFill="1" applyBorder="1" applyAlignment="1">
      <alignment horizontal="center" vertical="center" wrapText="1"/>
      <protection/>
    </xf>
    <xf numFmtId="164" fontId="24" fillId="22" borderId="24" xfId="70" applyFont="1" applyFill="1" applyBorder="1" applyAlignment="1">
      <alignment horizontal="center" vertical="center"/>
      <protection/>
    </xf>
    <xf numFmtId="164" fontId="24" fillId="22" borderId="76" xfId="70" applyFont="1" applyFill="1" applyBorder="1" applyAlignment="1">
      <alignment horizontal="center" vertical="center" wrapText="1"/>
      <protection/>
    </xf>
    <xf numFmtId="164" fontId="24" fillId="22" borderId="76" xfId="70" applyFont="1" applyFill="1" applyBorder="1" applyAlignment="1">
      <alignment horizontal="center" vertical="center"/>
      <protection/>
    </xf>
    <xf numFmtId="164" fontId="24" fillId="22" borderId="79" xfId="70" applyFont="1" applyFill="1" applyBorder="1" applyAlignment="1">
      <alignment horizontal="center" vertical="center"/>
      <protection/>
    </xf>
    <xf numFmtId="164" fontId="24" fillId="22" borderId="0" xfId="70" applyFont="1" applyFill="1" applyBorder="1" applyAlignment="1">
      <alignment horizontal="center" vertical="center"/>
      <protection/>
    </xf>
    <xf numFmtId="164" fontId="24" fillId="22" borderId="81" xfId="70" applyFont="1" applyFill="1" applyBorder="1" applyAlignment="1">
      <alignment horizontal="center" vertical="center"/>
      <protection/>
    </xf>
    <xf numFmtId="164" fontId="25" fillId="0" borderId="0" xfId="70" applyFont="1">
      <alignment/>
      <protection/>
    </xf>
    <xf numFmtId="164" fontId="24" fillId="15" borderId="72" xfId="70" applyFont="1" applyFill="1" applyBorder="1" applyAlignment="1">
      <alignment horizontal="left" vertical="center"/>
      <protection/>
    </xf>
    <xf numFmtId="164" fontId="25" fillId="7" borderId="85" xfId="70" applyFont="1" applyFill="1" applyBorder="1">
      <alignment/>
      <protection/>
    </xf>
    <xf numFmtId="171" fontId="25" fillId="4" borderId="85" xfId="70" applyNumberFormat="1" applyFont="1" applyFill="1" applyBorder="1" applyAlignment="1">
      <alignment horizontal="right"/>
      <protection/>
    </xf>
    <xf numFmtId="164" fontId="25" fillId="4" borderId="85" xfId="70" applyFont="1" applyFill="1" applyBorder="1" applyAlignment="1">
      <alignment horizontal="right"/>
      <protection/>
    </xf>
    <xf numFmtId="171" fontId="25" fillId="4" borderId="84" xfId="70" applyNumberFormat="1" applyFont="1" applyFill="1" applyBorder="1" applyAlignment="1">
      <alignment horizontal="right"/>
      <protection/>
    </xf>
    <xf numFmtId="164" fontId="24" fillId="15" borderId="74" xfId="70" applyFont="1" applyFill="1" applyBorder="1" applyAlignment="1">
      <alignment horizontal="left" vertical="center"/>
      <protection/>
    </xf>
    <xf numFmtId="164" fontId="25" fillId="11" borderId="87" xfId="70" applyFont="1" applyFill="1" applyBorder="1">
      <alignment/>
      <protection/>
    </xf>
    <xf numFmtId="171" fontId="25" fillId="4" borderId="87" xfId="70" applyNumberFormat="1" applyFont="1" applyFill="1" applyBorder="1">
      <alignment/>
      <protection/>
    </xf>
    <xf numFmtId="172" fontId="25" fillId="4" borderId="87" xfId="70" applyNumberFormat="1" applyFont="1" applyFill="1" applyBorder="1">
      <alignment/>
      <protection/>
    </xf>
    <xf numFmtId="172" fontId="25" fillId="4" borderId="90" xfId="70" applyNumberFormat="1" applyFont="1" applyFill="1" applyBorder="1">
      <alignment/>
      <protection/>
    </xf>
    <xf numFmtId="164" fontId="24" fillId="15" borderId="107" xfId="70" applyFont="1" applyFill="1" applyBorder="1" applyAlignment="1">
      <alignment horizontal="left" vertical="center"/>
      <protection/>
    </xf>
    <xf numFmtId="164" fontId="25" fillId="7" borderId="87" xfId="70" applyFont="1" applyFill="1" applyBorder="1">
      <alignment/>
      <protection/>
    </xf>
    <xf numFmtId="164" fontId="25" fillId="4" borderId="87" xfId="70" applyFont="1" applyFill="1" applyBorder="1" applyAlignment="1">
      <alignment wrapText="1"/>
      <protection/>
    </xf>
    <xf numFmtId="164" fontId="25" fillId="4" borderId="87" xfId="70" applyFont="1" applyFill="1" applyBorder="1">
      <alignment/>
      <protection/>
    </xf>
    <xf numFmtId="171" fontId="25" fillId="4" borderId="87" xfId="70" applyNumberFormat="1" applyFont="1" applyFill="1" applyBorder="1" applyAlignment="1">
      <alignment horizontal="right"/>
      <protection/>
    </xf>
    <xf numFmtId="164" fontId="25" fillId="4" borderId="87" xfId="70" applyFont="1" applyFill="1" applyBorder="1" applyAlignment="1">
      <alignment horizontal="right"/>
      <protection/>
    </xf>
    <xf numFmtId="171" fontId="25" fillId="4" borderId="88" xfId="70" applyNumberFormat="1" applyFont="1" applyFill="1" applyBorder="1" applyAlignment="1">
      <alignment horizontal="right"/>
      <protection/>
    </xf>
    <xf numFmtId="164" fontId="24" fillId="15" borderId="108" xfId="70" applyFont="1" applyFill="1" applyBorder="1" applyAlignment="1">
      <alignment horizontal="left" vertical="center"/>
      <protection/>
    </xf>
    <xf numFmtId="171" fontId="25" fillId="4" borderId="82" xfId="70" applyNumberFormat="1" applyFont="1" applyFill="1" applyBorder="1">
      <alignment/>
      <protection/>
    </xf>
    <xf numFmtId="164" fontId="25" fillId="4" borderId="82" xfId="70" applyFont="1" applyFill="1" applyBorder="1" applyAlignment="1">
      <alignment wrapText="1"/>
      <protection/>
    </xf>
    <xf numFmtId="164" fontId="25" fillId="4" borderId="82" xfId="70" applyFont="1" applyFill="1" applyBorder="1">
      <alignment/>
      <protection/>
    </xf>
    <xf numFmtId="164" fontId="25" fillId="22" borderId="107" xfId="70" applyFont="1" applyFill="1" applyBorder="1" applyAlignment="1">
      <alignment horizontal="left"/>
      <protection/>
    </xf>
    <xf numFmtId="171" fontId="24" fillId="10" borderId="87" xfId="70" applyNumberFormat="1" applyFont="1" applyFill="1" applyBorder="1">
      <alignment/>
      <protection/>
    </xf>
    <xf numFmtId="164" fontId="25" fillId="10" borderId="87" xfId="70" applyFont="1" applyFill="1" applyBorder="1" applyAlignment="1">
      <alignment wrapText="1"/>
      <protection/>
    </xf>
    <xf numFmtId="164" fontId="25" fillId="10" borderId="87" xfId="70" applyFont="1" applyFill="1" applyBorder="1">
      <alignment/>
      <protection/>
    </xf>
    <xf numFmtId="172" fontId="24" fillId="10" borderId="109" xfId="70" applyNumberFormat="1" applyFont="1" applyFill="1" applyBorder="1">
      <alignment/>
      <protection/>
    </xf>
    <xf numFmtId="164" fontId="24" fillId="22" borderId="110" xfId="70" applyFont="1" applyFill="1" applyBorder="1" applyAlignment="1">
      <alignment horizontal="center"/>
      <protection/>
    </xf>
    <xf numFmtId="172" fontId="24" fillId="10" borderId="49" xfId="70" applyNumberFormat="1" applyFont="1" applyFill="1" applyBorder="1">
      <alignment/>
      <protection/>
    </xf>
    <xf numFmtId="164" fontId="25" fillId="22" borderId="111" xfId="70" applyFont="1" applyFill="1" applyBorder="1">
      <alignment/>
      <protection/>
    </xf>
    <xf numFmtId="164" fontId="25" fillId="22" borderId="112" xfId="70" applyFont="1" applyFill="1" applyBorder="1">
      <alignment/>
      <protection/>
    </xf>
    <xf numFmtId="172" fontId="25" fillId="10" borderId="87" xfId="70" applyNumberFormat="1" applyFont="1" applyFill="1" applyBorder="1">
      <alignment/>
      <protection/>
    </xf>
    <xf numFmtId="172" fontId="24" fillId="10" borderId="90" xfId="70" applyNumberFormat="1" applyFont="1" applyFill="1" applyBorder="1">
      <alignment/>
      <protection/>
    </xf>
    <xf numFmtId="164" fontId="25" fillId="11" borderId="53" xfId="70" applyFont="1" applyFill="1" applyBorder="1" applyAlignment="1">
      <alignment horizontal="center"/>
      <protection/>
    </xf>
    <xf numFmtId="164" fontId="25" fillId="0" borderId="0" xfId="70" applyFont="1" applyAlignment="1">
      <alignment wrapText="1"/>
      <protection/>
    </xf>
    <xf numFmtId="171" fontId="25" fillId="0" borderId="0" xfId="70" applyNumberFormat="1" applyFont="1">
      <alignment/>
      <protection/>
    </xf>
    <xf numFmtId="164" fontId="25" fillId="22" borderId="113" xfId="70" applyFont="1" applyFill="1" applyBorder="1">
      <alignment/>
      <protection/>
    </xf>
    <xf numFmtId="164" fontId="25" fillId="22" borderId="114" xfId="70" applyFont="1" applyFill="1" applyBorder="1">
      <alignment/>
      <protection/>
    </xf>
    <xf numFmtId="171" fontId="24" fillId="10" borderId="82" xfId="70" applyNumberFormat="1" applyFont="1" applyFill="1" applyBorder="1" applyAlignment="1">
      <alignment horizontal="right"/>
      <protection/>
    </xf>
    <xf numFmtId="164" fontId="24" fillId="10" borderId="87" xfId="70" applyFont="1" applyFill="1" applyBorder="1" applyAlignment="1">
      <alignment horizontal="right"/>
      <protection/>
    </xf>
    <xf numFmtId="171" fontId="24" fillId="10" borderId="88" xfId="70" applyNumberFormat="1" applyFont="1" applyFill="1" applyBorder="1" applyAlignment="1">
      <alignment horizontal="right"/>
      <protection/>
    </xf>
    <xf numFmtId="164" fontId="24" fillId="22" borderId="115" xfId="70" applyFont="1" applyFill="1" applyBorder="1" applyAlignment="1">
      <alignment horizontal="center"/>
      <protection/>
    </xf>
    <xf numFmtId="171" fontId="24" fillId="10" borderId="90" xfId="70" applyNumberFormat="1" applyFont="1" applyFill="1" applyBorder="1" applyAlignment="1">
      <alignment horizontal="right"/>
      <protection/>
    </xf>
    <xf numFmtId="171" fontId="24" fillId="10" borderId="87" xfId="70" applyNumberFormat="1" applyFont="1" applyFill="1" applyBorder="1" applyAlignment="1">
      <alignment horizontal="right"/>
      <protection/>
    </xf>
    <xf numFmtId="171" fontId="24" fillId="10" borderId="49" xfId="70" applyNumberFormat="1" applyFont="1" applyFill="1" applyBorder="1">
      <alignment/>
      <protection/>
    </xf>
    <xf numFmtId="164" fontId="21" fillId="23" borderId="87" xfId="0" applyFont="1" applyFill="1" applyBorder="1" applyAlignment="1">
      <alignment horizontal="center" vertical="center"/>
    </xf>
    <xf numFmtId="164" fontId="21" fillId="23" borderId="106" xfId="0" applyFont="1" applyFill="1" applyBorder="1" applyAlignment="1">
      <alignment horizontal="center" vertical="center"/>
    </xf>
    <xf numFmtId="164" fontId="34" fillId="0" borderId="116" xfId="0" applyFont="1" applyBorder="1" applyAlignment="1">
      <alignment/>
    </xf>
    <xf numFmtId="164" fontId="34" fillId="0" borderId="116" xfId="0" applyFont="1" applyBorder="1" applyAlignment="1">
      <alignment horizontal="center"/>
    </xf>
    <xf numFmtId="164" fontId="28" fillId="22" borderId="117" xfId="0" applyFont="1" applyFill="1" applyBorder="1" applyAlignment="1">
      <alignment horizontal="center"/>
    </xf>
    <xf numFmtId="164" fontId="28" fillId="22" borderId="108" xfId="0" applyFont="1" applyFill="1" applyBorder="1" applyAlignment="1">
      <alignment horizontal="center"/>
    </xf>
    <xf numFmtId="164" fontId="28" fillId="22" borderId="82" xfId="0" applyFont="1" applyFill="1" applyBorder="1" applyAlignment="1">
      <alignment horizontal="center"/>
    </xf>
    <xf numFmtId="164" fontId="28" fillId="15" borderId="118" xfId="0" applyFont="1" applyFill="1" applyBorder="1" applyAlignment="1">
      <alignment horizontal="center" vertical="center"/>
    </xf>
    <xf numFmtId="164" fontId="28" fillId="15" borderId="85" xfId="0" applyFont="1" applyFill="1" applyBorder="1" applyAlignment="1">
      <alignment/>
    </xf>
    <xf numFmtId="172" fontId="18" fillId="10" borderId="85" xfId="0" applyNumberFormat="1" applyFont="1" applyFill="1" applyBorder="1" applyAlignment="1">
      <alignment horizontal="right"/>
    </xf>
    <xf numFmtId="171" fontId="18" fillId="10" borderId="85" xfId="0" applyNumberFormat="1" applyFont="1" applyFill="1" applyBorder="1" applyAlignment="1">
      <alignment/>
    </xf>
    <xf numFmtId="170" fontId="18" fillId="10" borderId="85" xfId="0" applyNumberFormat="1" applyFont="1" applyFill="1" applyBorder="1" applyAlignment="1">
      <alignment horizontal="right"/>
    </xf>
    <xf numFmtId="172" fontId="28" fillId="21" borderId="86" xfId="0" applyNumberFormat="1" applyFont="1" applyFill="1" applyBorder="1" applyAlignment="1">
      <alignment/>
    </xf>
    <xf numFmtId="164" fontId="28" fillId="15" borderId="87" xfId="0" applyFont="1" applyFill="1" applyBorder="1" applyAlignment="1">
      <alignment/>
    </xf>
    <xf numFmtId="171" fontId="18" fillId="10" borderId="87" xfId="0" applyNumberFormat="1" applyFont="1" applyFill="1" applyBorder="1" applyAlignment="1">
      <alignment horizontal="right"/>
    </xf>
    <xf numFmtId="171" fontId="18" fillId="10" borderId="87" xfId="0" applyNumberFormat="1" applyFont="1" applyFill="1" applyBorder="1" applyAlignment="1">
      <alignment/>
    </xf>
    <xf numFmtId="173" fontId="18" fillId="10" borderId="87" xfId="0" applyNumberFormat="1" applyFont="1" applyFill="1" applyBorder="1" applyAlignment="1">
      <alignment/>
    </xf>
    <xf numFmtId="171" fontId="28" fillId="21" borderId="90" xfId="0" applyNumberFormat="1" applyFont="1" applyFill="1" applyBorder="1" applyAlignment="1">
      <alignment/>
    </xf>
    <xf numFmtId="172" fontId="18" fillId="10" borderId="87" xfId="0" applyNumberFormat="1" applyFont="1" applyFill="1" applyBorder="1" applyAlignment="1">
      <alignment horizontal="right"/>
    </xf>
    <xf numFmtId="172" fontId="28" fillId="21" borderId="90" xfId="0" applyNumberFormat="1" applyFont="1" applyFill="1" applyBorder="1" applyAlignment="1">
      <alignment/>
    </xf>
    <xf numFmtId="164" fontId="28" fillId="15" borderId="97" xfId="0" applyFont="1" applyFill="1" applyBorder="1" applyAlignment="1">
      <alignment/>
    </xf>
    <xf numFmtId="170" fontId="18" fillId="10" borderId="97" xfId="0" applyNumberFormat="1" applyFont="1" applyFill="1" applyBorder="1" applyAlignment="1">
      <alignment horizontal="right"/>
    </xf>
    <xf numFmtId="171" fontId="18" fillId="10" borderId="97" xfId="0" applyNumberFormat="1" applyFont="1" applyFill="1" applyBorder="1" applyAlignment="1">
      <alignment/>
    </xf>
    <xf numFmtId="173" fontId="18" fillId="10" borderId="97" xfId="0" applyNumberFormat="1" applyFont="1" applyFill="1" applyBorder="1" applyAlignment="1">
      <alignment/>
    </xf>
    <xf numFmtId="170" fontId="28" fillId="21" borderId="96" xfId="0" applyNumberFormat="1" applyFont="1" applyFill="1" applyBorder="1" applyAlignment="1">
      <alignment/>
    </xf>
    <xf numFmtId="171" fontId="28" fillId="21" borderId="86" xfId="0" applyNumberFormat="1" applyFont="1" applyFill="1" applyBorder="1" applyAlignment="1">
      <alignment/>
    </xf>
    <xf numFmtId="171" fontId="28" fillId="21" borderId="96" xfId="0" applyNumberFormat="1" applyFont="1" applyFill="1" applyBorder="1" applyAlignment="1">
      <alignment/>
    </xf>
    <xf numFmtId="164" fontId="28" fillId="15" borderId="93" xfId="0" applyFont="1" applyFill="1" applyBorder="1" applyAlignment="1">
      <alignment horizontal="left"/>
    </xf>
    <xf numFmtId="171" fontId="18" fillId="10" borderId="93" xfId="0" applyNumberFormat="1" applyFont="1" applyFill="1" applyBorder="1" applyAlignment="1">
      <alignment/>
    </xf>
    <xf numFmtId="171" fontId="28" fillId="21" borderId="93" xfId="0" applyNumberFormat="1" applyFont="1" applyFill="1" applyBorder="1" applyAlignment="1">
      <alignment/>
    </xf>
    <xf numFmtId="164" fontId="9" fillId="11" borderId="12" xfId="0" applyFont="1" applyFill="1" applyBorder="1" applyAlignment="1">
      <alignment horizontal="left"/>
    </xf>
    <xf numFmtId="164" fontId="30" fillId="0" borderId="0" xfId="0" applyFont="1" applyAlignment="1">
      <alignment/>
    </xf>
  </cellXfs>
  <cellStyles count="10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Èmfasi1" xfId="21"/>
    <cellStyle name="20% - Èmfasi1 2" xfId="22"/>
    <cellStyle name="20% - Èmfasi2" xfId="23"/>
    <cellStyle name="20% - Èmfasi2 2" xfId="24"/>
    <cellStyle name="20% - Èmfasi3" xfId="25"/>
    <cellStyle name="20% - Èmfasi3 2" xfId="26"/>
    <cellStyle name="20% - Èmfasi4" xfId="27"/>
    <cellStyle name="20% - Èmfasi4 2" xfId="28"/>
    <cellStyle name="20% - Èmfasi5" xfId="29"/>
    <cellStyle name="20% - Èmfasi5 2" xfId="30"/>
    <cellStyle name="20% - Èmfasi6" xfId="31"/>
    <cellStyle name="20% - Èmfasi6 2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60% - Èmfasi1" xfId="45"/>
    <cellStyle name="60% - Èmfasi1 2" xfId="46"/>
    <cellStyle name="60% - Èmfasi2" xfId="47"/>
    <cellStyle name="60% - Èmfasi2 2" xfId="48"/>
    <cellStyle name="60% - Èmfasi3" xfId="49"/>
    <cellStyle name="60% - Èmfasi3 2" xfId="50"/>
    <cellStyle name="60% - Èmfasi4" xfId="51"/>
    <cellStyle name="60% - Èmfasi4 2" xfId="52"/>
    <cellStyle name="60% - Èmfasi5" xfId="53"/>
    <cellStyle name="60% - Èmfasi5 2" xfId="54"/>
    <cellStyle name="60% - Èmfasi6" xfId="55"/>
    <cellStyle name="60% - Èmfasi6 2" xfId="56"/>
    <cellStyle name="Bé" xfId="57"/>
    <cellStyle name="Bé 2" xfId="58"/>
    <cellStyle name="Cel·la de comprovació" xfId="59"/>
    <cellStyle name="Cel·la de comprovació 2" xfId="60"/>
    <cellStyle name="Cel·la enllaçada" xfId="61"/>
    <cellStyle name="Cel·la enllaçada 2" xfId="62"/>
    <cellStyle name="Càlcul" xfId="63"/>
    <cellStyle name="Càlcul 2" xfId="64"/>
    <cellStyle name="Euro" xfId="65"/>
    <cellStyle name="Euro 2" xfId="66"/>
    <cellStyle name="Incorrecte" xfId="67"/>
    <cellStyle name="Incorrecte 2" xfId="68"/>
    <cellStyle name="Millares 2" xfId="69"/>
    <cellStyle name="Normal 2" xfId="70"/>
    <cellStyle name="Normal 2 2" xfId="71"/>
    <cellStyle name="Normal 2 2 2" xfId="72"/>
    <cellStyle name="Normal 2 3" xfId="73"/>
    <cellStyle name="Normal 2 3 2" xfId="74"/>
    <cellStyle name="Normal 2 4" xfId="75"/>
    <cellStyle name="Normal 2 5" xfId="76"/>
    <cellStyle name="Normal 2_Bovino_Cataluña_2011-11-15- enviat MARM Definitiu" xfId="77"/>
    <cellStyle name="Normal 3" xfId="78"/>
    <cellStyle name="Normal 3 2" xfId="79"/>
    <cellStyle name="Normal 3 2 2" xfId="80"/>
    <cellStyle name="Normal 4" xfId="81"/>
    <cellStyle name="Normal 4 2" xfId="82"/>
    <cellStyle name="Normal 4 2 2" xfId="83"/>
    <cellStyle name="Normal 5" xfId="84"/>
    <cellStyle name="Nota" xfId="85"/>
    <cellStyle name="pepe" xfId="86"/>
    <cellStyle name="Percentatge 2" xfId="87"/>
    <cellStyle name="Percentual_CATALUNYA_bovi1110" xfId="88"/>
    <cellStyle name="Porcentual 2" xfId="89"/>
    <cellStyle name="Porcentual 2 2" xfId="90"/>
    <cellStyle name="Porcentual 3" xfId="91"/>
    <cellStyle name="Publication1" xfId="92"/>
    <cellStyle name="Resultat" xfId="93"/>
    <cellStyle name="Resultat 2" xfId="94"/>
    <cellStyle name="Text d'advertiment" xfId="95"/>
    <cellStyle name="Text d'advertiment 2" xfId="96"/>
    <cellStyle name="Text explicatiu" xfId="97"/>
    <cellStyle name="Text explicatiu 2" xfId="98"/>
    <cellStyle name="Títol" xfId="99"/>
    <cellStyle name="Títol 1" xfId="100"/>
    <cellStyle name="Títol 1 2" xfId="101"/>
    <cellStyle name="Títol 2" xfId="102"/>
    <cellStyle name="Títol 2 2" xfId="103"/>
    <cellStyle name="Títol 3" xfId="104"/>
    <cellStyle name="Títol 3 2" xfId="105"/>
    <cellStyle name="Títol 4" xfId="106"/>
    <cellStyle name="Títol 4 2" xfId="107"/>
    <cellStyle name="Títol 5" xfId="108"/>
    <cellStyle name="Èmfasi1" xfId="109"/>
    <cellStyle name="Èmfasi1 2" xfId="110"/>
    <cellStyle name="Èmfasi2" xfId="111"/>
    <cellStyle name="Èmfasi2 2" xfId="112"/>
    <cellStyle name="Èmfasi3" xfId="113"/>
    <cellStyle name="Èmfasi3 2" xfId="114"/>
    <cellStyle name="Èmfasi4" xfId="115"/>
    <cellStyle name="Èmfasi4 2" xfId="116"/>
    <cellStyle name="Èmfasi5" xfId="117"/>
    <cellStyle name="Èmfasi5 2" xfId="118"/>
    <cellStyle name="Èmfasi6" xfId="119"/>
    <cellStyle name="Èmfasi6 2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Directorio%20Porcino%20Arag&#243;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5\Ganader&#237;a\2015%20DIRECTORIOS\2015%20ANUARIO\2015%20_DIREC%20AVES%20Y%20ANUARI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EC_DEF_ANUARI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EFECTIVOS%20CONEJOS%20ANU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C_CONEJOS_ANUAR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50.57421875" style="0" customWidth="1"/>
    <col min="3" max="16384" width="11.00390625" style="0" customWidth="1"/>
  </cols>
  <sheetData>
    <row r="1" spans="1:2" ht="18">
      <c r="A1" s="1">
        <v>2016</v>
      </c>
      <c r="B1" s="1" t="s">
        <v>0</v>
      </c>
    </row>
    <row r="2" spans="1:2" ht="15.75">
      <c r="A2" s="2"/>
      <c r="B2" s="2"/>
    </row>
    <row r="3" spans="1:2" ht="15.75">
      <c r="A3" s="2">
        <v>1</v>
      </c>
      <c r="B3" s="3" t="s">
        <v>1</v>
      </c>
    </row>
    <row r="4" spans="1:2" ht="15.75">
      <c r="A4" s="2">
        <v>2</v>
      </c>
      <c r="B4" s="3" t="s">
        <v>2</v>
      </c>
    </row>
    <row r="5" spans="1:2" ht="15.75">
      <c r="A5" s="2">
        <v>3</v>
      </c>
      <c r="B5" s="3" t="s">
        <v>3</v>
      </c>
    </row>
    <row r="6" spans="1:2" ht="15.75">
      <c r="A6" s="2">
        <v>4</v>
      </c>
      <c r="B6" s="3" t="s">
        <v>4</v>
      </c>
    </row>
    <row r="7" spans="1:2" ht="15.75">
      <c r="A7" s="2">
        <v>5</v>
      </c>
      <c r="B7" s="3" t="s">
        <v>5</v>
      </c>
    </row>
    <row r="8" spans="1:2" ht="15.75">
      <c r="A8" s="2">
        <v>6</v>
      </c>
      <c r="B8" s="3" t="s">
        <v>6</v>
      </c>
    </row>
    <row r="9" spans="1:2" ht="15.75">
      <c r="A9" s="2">
        <v>7</v>
      </c>
      <c r="B9" s="3" t="s">
        <v>7</v>
      </c>
    </row>
  </sheetData>
  <sheetProtection selectLockedCells="1" selectUnlockedCells="1"/>
  <hyperlinks>
    <hyperlink ref="B3" location="Carne!A1" display="Producción de Carne: Sacrificio de ganado y destino"/>
    <hyperlink ref="B4" location="Huevos!A1" display="Producción de huevos"/>
    <hyperlink ref="B5" location="Leche!A1" display="Producción de leche"/>
    <hyperlink ref="B6" location="Apicultura!A1" display="Productos apícolas: miel y cera"/>
    <hyperlink ref="B7" location="Lana!A1" display="Producción de lana"/>
    <hyperlink ref="B8" location="Estiércol!A1" display="Producción de estiércoles"/>
    <hyperlink ref="B9" location="Acuicultura!A1" display="Producción acuícola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10.28125" defaultRowHeight="12" customHeight="1"/>
  <cols>
    <col min="1" max="1" width="12.57421875" style="4" customWidth="1"/>
    <col min="2" max="2" width="46.28125" style="4" customWidth="1"/>
    <col min="3" max="3" width="12.8515625" style="4" customWidth="1"/>
    <col min="4" max="4" width="8.28125" style="4" customWidth="1"/>
    <col min="5" max="5" width="12.8515625" style="4" customWidth="1"/>
    <col min="6" max="6" width="8.28125" style="4" customWidth="1"/>
    <col min="7" max="7" width="12.8515625" style="4" customWidth="1"/>
    <col min="8" max="8" width="9.57421875" style="4" customWidth="1"/>
    <col min="9" max="9" width="12.8515625" style="4" customWidth="1"/>
    <col min="10" max="10" width="9.57421875" style="4" customWidth="1"/>
    <col min="11" max="11" width="12.00390625" style="4" customWidth="1"/>
    <col min="12" max="12" width="23.00390625" style="4" customWidth="1"/>
    <col min="13" max="14" width="11.7109375" style="5" customWidth="1"/>
    <col min="15" max="15" width="14.28125" style="5" customWidth="1"/>
    <col min="16" max="16" width="11.7109375" style="5" customWidth="1"/>
    <col min="17" max="16384" width="11.421875" style="4" customWidth="1"/>
  </cols>
  <sheetData>
    <row r="1" spans="1:16" ht="18" customHeight="1">
      <c r="A1" s="6">
        <v>2016</v>
      </c>
      <c r="B1" s="6"/>
      <c r="C1" s="7" t="s">
        <v>8</v>
      </c>
      <c r="D1" s="7"/>
      <c r="E1" s="7"/>
      <c r="F1" s="7"/>
      <c r="G1" s="7"/>
      <c r="H1" s="7"/>
      <c r="I1" s="7"/>
      <c r="J1" s="7"/>
      <c r="K1" s="7"/>
      <c r="L1" s="8" t="s">
        <v>9</v>
      </c>
      <c r="M1" s="8"/>
      <c r="N1" s="8"/>
      <c r="O1" s="8"/>
      <c r="P1" s="8"/>
    </row>
    <row r="2" spans="1:16" ht="18.75" customHeight="1">
      <c r="A2" s="6"/>
      <c r="B2" s="6"/>
      <c r="C2" s="9" t="s">
        <v>10</v>
      </c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</row>
    <row r="3" spans="1:16" ht="19.5" customHeight="1">
      <c r="A3" s="10" t="s">
        <v>11</v>
      </c>
      <c r="B3" s="11" t="s">
        <v>12</v>
      </c>
      <c r="C3" s="12" t="s">
        <v>13</v>
      </c>
      <c r="D3" s="12"/>
      <c r="E3" s="12" t="s">
        <v>14</v>
      </c>
      <c r="F3" s="12"/>
      <c r="G3" s="12" t="s">
        <v>15</v>
      </c>
      <c r="H3" s="12"/>
      <c r="I3" s="12" t="s">
        <v>16</v>
      </c>
      <c r="J3" s="12"/>
      <c r="K3" s="12"/>
      <c r="L3" s="13" t="s">
        <v>17</v>
      </c>
      <c r="M3" s="13" t="s">
        <v>13</v>
      </c>
      <c r="N3" s="13" t="s">
        <v>14</v>
      </c>
      <c r="O3" s="13" t="s">
        <v>15</v>
      </c>
      <c r="P3" s="13" t="s">
        <v>18</v>
      </c>
    </row>
    <row r="4" spans="1:16" s="15" customFormat="1" ht="54.75" customHeight="1">
      <c r="A4" s="10"/>
      <c r="B4" s="11"/>
      <c r="C4" s="14" t="s">
        <v>19</v>
      </c>
      <c r="D4" s="14" t="s">
        <v>20</v>
      </c>
      <c r="E4" s="14" t="s">
        <v>19</v>
      </c>
      <c r="F4" s="14" t="s">
        <v>20</v>
      </c>
      <c r="G4" s="14" t="s">
        <v>19</v>
      </c>
      <c r="H4" s="14" t="s">
        <v>20</v>
      </c>
      <c r="I4" s="14" t="s">
        <v>19</v>
      </c>
      <c r="J4" s="14" t="s">
        <v>20</v>
      </c>
      <c r="K4" s="14" t="s">
        <v>21</v>
      </c>
      <c r="L4" s="13"/>
      <c r="M4" s="13"/>
      <c r="N4" s="13"/>
      <c r="O4" s="13"/>
      <c r="P4" s="13"/>
    </row>
    <row r="5" spans="1:16" ht="15" customHeight="1">
      <c r="A5" s="16" t="s">
        <v>22</v>
      </c>
      <c r="B5" s="17" t="s">
        <v>23</v>
      </c>
      <c r="C5" s="18">
        <v>1194</v>
      </c>
      <c r="D5" s="19">
        <v>258.90700000000004</v>
      </c>
      <c r="E5" s="19">
        <v>2</v>
      </c>
      <c r="F5" s="20">
        <v>0.5</v>
      </c>
      <c r="G5" s="19">
        <v>0</v>
      </c>
      <c r="H5" s="21">
        <v>0</v>
      </c>
      <c r="I5" s="22">
        <v>1196</v>
      </c>
      <c r="J5" s="23">
        <v>259.40700000000004</v>
      </c>
      <c r="K5" s="24">
        <v>216.8954849498328</v>
      </c>
      <c r="L5" s="25" t="s">
        <v>24</v>
      </c>
      <c r="M5" s="26">
        <v>21048.843</v>
      </c>
      <c r="N5" s="26">
        <v>117.59799999999998</v>
      </c>
      <c r="O5" s="26">
        <v>7990.826999999999</v>
      </c>
      <c r="P5" s="27">
        <v>29157.268000000004</v>
      </c>
    </row>
    <row r="6" spans="1:16" ht="15" customHeight="1">
      <c r="A6" s="16"/>
      <c r="B6" s="28" t="s">
        <v>25</v>
      </c>
      <c r="C6" s="29">
        <v>944</v>
      </c>
      <c r="D6" s="30">
        <v>213.041</v>
      </c>
      <c r="E6" s="30">
        <v>17</v>
      </c>
      <c r="F6" s="30">
        <v>4.28</v>
      </c>
      <c r="G6" s="30">
        <v>0</v>
      </c>
      <c r="H6" s="31">
        <v>0</v>
      </c>
      <c r="I6" s="32">
        <v>961</v>
      </c>
      <c r="J6" s="33">
        <v>217.321</v>
      </c>
      <c r="K6" s="34">
        <v>226.1404786680541</v>
      </c>
      <c r="L6" s="35" t="s">
        <v>26</v>
      </c>
      <c r="M6" s="36">
        <v>2916.838</v>
      </c>
      <c r="N6" s="36">
        <v>0</v>
      </c>
      <c r="O6" s="36">
        <v>0</v>
      </c>
      <c r="P6" s="37">
        <v>2916.838</v>
      </c>
    </row>
    <row r="7" spans="1:16" ht="15" customHeight="1">
      <c r="A7" s="16"/>
      <c r="B7" s="28" t="s">
        <v>27</v>
      </c>
      <c r="C7" s="29">
        <v>19</v>
      </c>
      <c r="D7" s="30">
        <v>4.56</v>
      </c>
      <c r="E7" s="30">
        <v>7</v>
      </c>
      <c r="F7" s="30">
        <v>1.05</v>
      </c>
      <c r="G7" s="30">
        <v>10</v>
      </c>
      <c r="H7" s="31">
        <v>2.32</v>
      </c>
      <c r="I7" s="32">
        <v>36</v>
      </c>
      <c r="J7" s="33">
        <v>7.93</v>
      </c>
      <c r="K7" s="34">
        <v>220.27777777777777</v>
      </c>
      <c r="L7" s="38" t="s">
        <v>28</v>
      </c>
      <c r="M7" s="39">
        <f>M5+M6</f>
        <v>23965.681</v>
      </c>
      <c r="N7" s="39">
        <f>N5+N6</f>
        <v>117.59799999999998</v>
      </c>
      <c r="O7" s="39">
        <f>O5+O6</f>
        <v>7990.826999999999</v>
      </c>
      <c r="P7" s="37">
        <f>M7+N7+O7</f>
        <v>32074.106</v>
      </c>
    </row>
    <row r="8" spans="1:16" ht="15" customHeight="1">
      <c r="A8" s="16"/>
      <c r="B8" s="28" t="s">
        <v>29</v>
      </c>
      <c r="C8" s="29">
        <v>26352</v>
      </c>
      <c r="D8" s="30">
        <v>6625.917</v>
      </c>
      <c r="E8" s="30">
        <v>42</v>
      </c>
      <c r="F8" s="30">
        <v>6.322</v>
      </c>
      <c r="G8" s="30">
        <v>192</v>
      </c>
      <c r="H8" s="31">
        <v>35.09</v>
      </c>
      <c r="I8" s="32">
        <v>26586</v>
      </c>
      <c r="J8" s="33">
        <v>6667.329000000001</v>
      </c>
      <c r="K8" s="34">
        <v>250.78345745881293</v>
      </c>
      <c r="L8" s="40"/>
      <c r="M8" s="41"/>
      <c r="N8" s="41"/>
      <c r="O8" s="41"/>
      <c r="P8" s="42"/>
    </row>
    <row r="9" spans="1:16" ht="15" customHeight="1">
      <c r="A9" s="16"/>
      <c r="B9" s="28" t="s">
        <v>30</v>
      </c>
      <c r="C9" s="29">
        <v>389</v>
      </c>
      <c r="D9" s="30">
        <v>109.309</v>
      </c>
      <c r="E9" s="30">
        <v>143</v>
      </c>
      <c r="F9" s="30">
        <v>35.797</v>
      </c>
      <c r="G9" s="30">
        <v>10752</v>
      </c>
      <c r="H9" s="31">
        <v>2741.5899999999997</v>
      </c>
      <c r="I9" s="32">
        <v>11284</v>
      </c>
      <c r="J9" s="33">
        <v>2886.696</v>
      </c>
      <c r="K9" s="34">
        <v>255.8220489188231</v>
      </c>
      <c r="L9" s="43"/>
      <c r="M9" s="44"/>
      <c r="N9" s="44"/>
      <c r="O9" s="44"/>
      <c r="P9" s="45"/>
    </row>
    <row r="10" spans="1:16" ht="15" customHeight="1">
      <c r="A10" s="16"/>
      <c r="B10" s="28" t="s">
        <v>31</v>
      </c>
      <c r="C10" s="29">
        <v>2485</v>
      </c>
      <c r="D10" s="30">
        <v>725.003</v>
      </c>
      <c r="E10" s="30">
        <v>0</v>
      </c>
      <c r="F10" s="30">
        <v>0</v>
      </c>
      <c r="G10" s="30">
        <v>233</v>
      </c>
      <c r="H10" s="31">
        <v>67.337</v>
      </c>
      <c r="I10" s="32">
        <v>2718</v>
      </c>
      <c r="J10" s="33">
        <v>792.34</v>
      </c>
      <c r="K10" s="34">
        <v>291.5158204562178</v>
      </c>
      <c r="L10" s="46"/>
      <c r="M10" s="47"/>
      <c r="N10" s="47"/>
      <c r="O10" s="47"/>
      <c r="P10" s="48"/>
    </row>
    <row r="11" spans="1:16" ht="15" customHeight="1">
      <c r="A11" s="16"/>
      <c r="B11" s="28" t="s">
        <v>32</v>
      </c>
      <c r="C11" s="29">
        <v>51760</v>
      </c>
      <c r="D11" s="30">
        <v>15933.500000000002</v>
      </c>
      <c r="E11" s="30">
        <v>195</v>
      </c>
      <c r="F11" s="30">
        <v>58.648999999999994</v>
      </c>
      <c r="G11" s="30">
        <v>16254</v>
      </c>
      <c r="H11" s="31">
        <v>5120.01</v>
      </c>
      <c r="I11" s="32">
        <v>68209</v>
      </c>
      <c r="J11" s="33">
        <v>21112.159</v>
      </c>
      <c r="K11" s="34">
        <v>309.52160272104857</v>
      </c>
      <c r="L11" s="49"/>
      <c r="M11" s="50"/>
      <c r="N11" s="50"/>
      <c r="O11" s="50"/>
      <c r="P11" s="51"/>
    </row>
    <row r="12" spans="1:16" ht="15" customHeight="1">
      <c r="A12" s="16"/>
      <c r="B12" s="28" t="s">
        <v>33</v>
      </c>
      <c r="C12" s="29">
        <v>213</v>
      </c>
      <c r="D12" s="30">
        <v>95.44399999999999</v>
      </c>
      <c r="E12" s="30">
        <v>23</v>
      </c>
      <c r="F12" s="30">
        <v>11</v>
      </c>
      <c r="G12" s="30">
        <v>72</v>
      </c>
      <c r="H12" s="31">
        <v>24.48</v>
      </c>
      <c r="I12" s="32">
        <v>308</v>
      </c>
      <c r="J12" s="33">
        <v>130.92399999999998</v>
      </c>
      <c r="K12" s="34">
        <v>425.077922077922</v>
      </c>
      <c r="L12" s="52"/>
      <c r="M12" s="53"/>
      <c r="N12" s="53"/>
      <c r="O12" s="53"/>
      <c r="P12" s="45"/>
    </row>
    <row r="13" spans="1:16" ht="15" customHeight="1">
      <c r="A13" s="16"/>
      <c r="B13" s="54" t="s">
        <v>28</v>
      </c>
      <c r="C13" s="55">
        <v>83356</v>
      </c>
      <c r="D13" s="56">
        <v>23965.681</v>
      </c>
      <c r="E13" s="56">
        <v>429</v>
      </c>
      <c r="F13" s="56">
        <v>117.59799999999998</v>
      </c>
      <c r="G13" s="56">
        <v>27513</v>
      </c>
      <c r="H13" s="57">
        <v>7990.826999999999</v>
      </c>
      <c r="I13" s="58">
        <v>111298</v>
      </c>
      <c r="J13" s="56">
        <v>32074.106</v>
      </c>
      <c r="K13" s="59">
        <v>288.18223148663947</v>
      </c>
      <c r="L13" s="60"/>
      <c r="M13" s="61"/>
      <c r="N13" s="61"/>
      <c r="O13" s="61"/>
      <c r="P13" s="62"/>
    </row>
    <row r="14" spans="1:16" ht="15" customHeight="1">
      <c r="A14" s="16" t="s">
        <v>34</v>
      </c>
      <c r="B14" s="17" t="s">
        <v>35</v>
      </c>
      <c r="C14" s="18">
        <v>1807</v>
      </c>
      <c r="D14" s="19">
        <v>10.864</v>
      </c>
      <c r="E14" s="19">
        <v>0</v>
      </c>
      <c r="F14" s="19">
        <v>0</v>
      </c>
      <c r="G14" s="19">
        <v>16833</v>
      </c>
      <c r="H14" s="21">
        <v>96.22049999999999</v>
      </c>
      <c r="I14" s="22">
        <v>18640</v>
      </c>
      <c r="J14" s="23">
        <v>107.08449999999999</v>
      </c>
      <c r="K14" s="24">
        <v>5.744876609442059</v>
      </c>
      <c r="L14" s="25" t="s">
        <v>24</v>
      </c>
      <c r="M14" s="26">
        <v>4859.503000000001</v>
      </c>
      <c r="N14" s="26">
        <v>747.6110000000001</v>
      </c>
      <c r="O14" s="26">
        <v>6063.5335</v>
      </c>
      <c r="P14" s="27">
        <v>11670.6475</v>
      </c>
    </row>
    <row r="15" spans="1:16" ht="15" customHeight="1">
      <c r="A15" s="16"/>
      <c r="B15" s="28" t="s">
        <v>36</v>
      </c>
      <c r="C15" s="29">
        <v>6813</v>
      </c>
      <c r="D15" s="30">
        <v>62.689</v>
      </c>
      <c r="E15" s="30">
        <v>8021</v>
      </c>
      <c r="F15" s="30">
        <v>68.08</v>
      </c>
      <c r="G15" s="30">
        <v>26060</v>
      </c>
      <c r="H15" s="31">
        <v>221.5095</v>
      </c>
      <c r="I15" s="32">
        <v>40894</v>
      </c>
      <c r="J15" s="33">
        <v>352.2785</v>
      </c>
      <c r="K15" s="34">
        <v>8.614429989729544</v>
      </c>
      <c r="L15" s="35" t="s">
        <v>26</v>
      </c>
      <c r="M15" s="36">
        <v>0</v>
      </c>
      <c r="N15" s="63">
        <v>0.247</v>
      </c>
      <c r="O15" s="63">
        <v>0</v>
      </c>
      <c r="P15" s="64">
        <v>0.247</v>
      </c>
    </row>
    <row r="16" spans="1:16" ht="15" customHeight="1">
      <c r="A16" s="16"/>
      <c r="B16" s="28" t="s">
        <v>37</v>
      </c>
      <c r="C16" s="29">
        <v>181607</v>
      </c>
      <c r="D16" s="30">
        <v>2146.467</v>
      </c>
      <c r="E16" s="30">
        <v>46652</v>
      </c>
      <c r="F16" s="30">
        <v>559.3180000000001</v>
      </c>
      <c r="G16" s="30">
        <v>329140</v>
      </c>
      <c r="H16" s="31">
        <v>3768.6614999999997</v>
      </c>
      <c r="I16" s="32">
        <v>557399</v>
      </c>
      <c r="J16" s="33">
        <v>6474.4465</v>
      </c>
      <c r="K16" s="34">
        <v>11.615461276392674</v>
      </c>
      <c r="L16" s="65" t="s">
        <v>38</v>
      </c>
      <c r="M16" s="66">
        <f>M14+M15</f>
        <v>4859.503000000001</v>
      </c>
      <c r="N16" s="66">
        <f>N14+N15</f>
        <v>747.8580000000001</v>
      </c>
      <c r="O16" s="66">
        <f>O14+O15</f>
        <v>6063.5335</v>
      </c>
      <c r="P16" s="67">
        <f>M16+N16+O16</f>
        <v>11670.8945</v>
      </c>
    </row>
    <row r="17" spans="1:16" ht="15" customHeight="1">
      <c r="A17" s="16"/>
      <c r="B17" s="28" t="s">
        <v>39</v>
      </c>
      <c r="C17" s="29">
        <v>111198</v>
      </c>
      <c r="D17" s="30">
        <v>1718.267</v>
      </c>
      <c r="E17" s="30">
        <v>8029</v>
      </c>
      <c r="F17" s="30">
        <v>120.45999999999998</v>
      </c>
      <c r="G17" s="30">
        <v>54500</v>
      </c>
      <c r="H17" s="31">
        <v>817.5</v>
      </c>
      <c r="I17" s="32">
        <v>173727</v>
      </c>
      <c r="J17" s="33">
        <v>2656.227</v>
      </c>
      <c r="K17" s="34">
        <v>15.289661365245472</v>
      </c>
      <c r="L17" s="68"/>
      <c r="M17" s="69"/>
      <c r="N17" s="70"/>
      <c r="O17" s="70"/>
      <c r="P17" s="71"/>
    </row>
    <row r="18" spans="1:16" ht="15" customHeight="1">
      <c r="A18" s="16"/>
      <c r="B18" s="28" t="s">
        <v>40</v>
      </c>
      <c r="C18" s="29">
        <v>43019</v>
      </c>
      <c r="D18" s="30">
        <v>921.216</v>
      </c>
      <c r="E18" s="30">
        <v>0</v>
      </c>
      <c r="F18" s="30">
        <v>0</v>
      </c>
      <c r="G18" s="30">
        <v>51593</v>
      </c>
      <c r="H18" s="31">
        <v>1159.6419999999998</v>
      </c>
      <c r="I18" s="32">
        <v>94612</v>
      </c>
      <c r="J18" s="33">
        <v>2080.8579999999997</v>
      </c>
      <c r="K18" s="34">
        <v>21.99359489282543</v>
      </c>
      <c r="L18" s="49"/>
      <c r="M18" s="50"/>
      <c r="N18" s="50"/>
      <c r="O18" s="50"/>
      <c r="P18" s="51"/>
    </row>
    <row r="19" spans="1:16" ht="15" customHeight="1">
      <c r="A19" s="16"/>
      <c r="B19" s="54" t="s">
        <v>38</v>
      </c>
      <c r="C19" s="55">
        <v>344444</v>
      </c>
      <c r="D19" s="56">
        <v>4859.503000000001</v>
      </c>
      <c r="E19" s="56">
        <v>62702</v>
      </c>
      <c r="F19" s="56">
        <v>747.8580000000002</v>
      </c>
      <c r="G19" s="56">
        <v>478126</v>
      </c>
      <c r="H19" s="57">
        <v>6063.5335</v>
      </c>
      <c r="I19" s="58">
        <v>885272</v>
      </c>
      <c r="J19" s="56">
        <v>11670.8945</v>
      </c>
      <c r="K19" s="59">
        <v>13.183399565331333</v>
      </c>
      <c r="L19" s="60"/>
      <c r="M19" s="61"/>
      <c r="N19" s="61"/>
      <c r="O19" s="61"/>
      <c r="P19" s="62"/>
    </row>
    <row r="20" spans="1:16" ht="15" customHeight="1">
      <c r="A20" s="16" t="s">
        <v>41</v>
      </c>
      <c r="B20" s="17" t="s">
        <v>42</v>
      </c>
      <c r="C20" s="18">
        <v>10271</v>
      </c>
      <c r="D20" s="19">
        <v>53.595</v>
      </c>
      <c r="E20" s="19">
        <v>1405</v>
      </c>
      <c r="F20" s="19">
        <v>7.545799999999999</v>
      </c>
      <c r="G20" s="19">
        <v>3992</v>
      </c>
      <c r="H20" s="21">
        <v>22.056</v>
      </c>
      <c r="I20" s="22">
        <v>15668</v>
      </c>
      <c r="J20" s="23">
        <v>83.1968</v>
      </c>
      <c r="K20" s="24">
        <v>5.309982129180495</v>
      </c>
      <c r="L20" s="72" t="s">
        <v>24</v>
      </c>
      <c r="M20" s="19">
        <v>122.37799999999999</v>
      </c>
      <c r="N20" s="19">
        <v>7.545799999999999</v>
      </c>
      <c r="O20" s="19">
        <v>41.361999999999995</v>
      </c>
      <c r="P20" s="73">
        <v>171.28579999999997</v>
      </c>
    </row>
    <row r="21" spans="1:16" ht="15" customHeight="1">
      <c r="A21" s="16"/>
      <c r="B21" s="28" t="s">
        <v>43</v>
      </c>
      <c r="C21" s="29">
        <v>3</v>
      </c>
      <c r="D21" s="30">
        <v>0.054</v>
      </c>
      <c r="E21" s="30">
        <v>0</v>
      </c>
      <c r="F21" s="30">
        <v>0</v>
      </c>
      <c r="G21" s="30">
        <v>0</v>
      </c>
      <c r="H21" s="31">
        <v>0</v>
      </c>
      <c r="I21" s="32">
        <v>3</v>
      </c>
      <c r="J21" s="33">
        <v>0.054</v>
      </c>
      <c r="K21" s="34">
        <v>18</v>
      </c>
      <c r="L21" s="74" t="s">
        <v>26</v>
      </c>
      <c r="M21" s="30">
        <v>0</v>
      </c>
      <c r="N21" s="30">
        <v>0</v>
      </c>
      <c r="O21" s="30">
        <v>0</v>
      </c>
      <c r="P21" s="75">
        <v>0</v>
      </c>
    </row>
    <row r="22" spans="1:19" ht="15" customHeight="1">
      <c r="A22" s="16"/>
      <c r="B22" s="28" t="s">
        <v>44</v>
      </c>
      <c r="C22" s="29">
        <v>3368</v>
      </c>
      <c r="D22" s="30">
        <v>68.729</v>
      </c>
      <c r="E22" s="30">
        <v>0</v>
      </c>
      <c r="F22" s="30">
        <v>0</v>
      </c>
      <c r="G22" s="30">
        <v>988</v>
      </c>
      <c r="H22" s="31">
        <v>19.306</v>
      </c>
      <c r="I22" s="32">
        <v>4356</v>
      </c>
      <c r="J22" s="33">
        <v>88.035</v>
      </c>
      <c r="K22" s="34">
        <v>20.21005509641873</v>
      </c>
      <c r="L22" s="38" t="s">
        <v>45</v>
      </c>
      <c r="M22" s="39">
        <f>M20+M21</f>
        <v>122.37799999999999</v>
      </c>
      <c r="N22" s="39">
        <f>N20+N21</f>
        <v>7.545799999999999</v>
      </c>
      <c r="O22" s="39">
        <f>O20+O21</f>
        <v>41.361999999999995</v>
      </c>
      <c r="P22" s="37">
        <f>M22+N22+O22</f>
        <v>171.28579999999997</v>
      </c>
      <c r="S22" s="76"/>
    </row>
    <row r="23" spans="1:16" ht="15" customHeight="1">
      <c r="A23" s="16"/>
      <c r="B23" s="54" t="s">
        <v>45</v>
      </c>
      <c r="C23" s="55">
        <v>13642</v>
      </c>
      <c r="D23" s="56">
        <v>122.378</v>
      </c>
      <c r="E23" s="56">
        <v>1405</v>
      </c>
      <c r="F23" s="56">
        <v>7.545799999999999</v>
      </c>
      <c r="G23" s="56">
        <v>4980</v>
      </c>
      <c r="H23" s="57">
        <v>41.362</v>
      </c>
      <c r="I23" s="58">
        <v>20027</v>
      </c>
      <c r="J23" s="56">
        <v>171.2858</v>
      </c>
      <c r="K23" s="59">
        <v>8.552743795875568</v>
      </c>
      <c r="L23" s="77"/>
      <c r="M23" s="78"/>
      <c r="N23" s="78"/>
      <c r="O23" s="78"/>
      <c r="P23" s="79"/>
    </row>
    <row r="24" spans="1:16" ht="15" customHeight="1">
      <c r="A24" s="16" t="s">
        <v>46</v>
      </c>
      <c r="B24" s="17" t="s">
        <v>47</v>
      </c>
      <c r="C24" s="18">
        <v>659</v>
      </c>
      <c r="D24" s="19">
        <v>3.6319999999999997</v>
      </c>
      <c r="E24" s="19">
        <v>316</v>
      </c>
      <c r="F24" s="19">
        <v>1.3270000000000002</v>
      </c>
      <c r="G24" s="19">
        <v>385476</v>
      </c>
      <c r="H24" s="21">
        <v>3083.695</v>
      </c>
      <c r="I24" s="22">
        <v>386451</v>
      </c>
      <c r="J24" s="23">
        <v>3088.654</v>
      </c>
      <c r="K24" s="24">
        <v>7.992356081366072</v>
      </c>
      <c r="L24" s="72" t="s">
        <v>24</v>
      </c>
      <c r="M24" s="19">
        <v>46973.479</v>
      </c>
      <c r="N24" s="19">
        <v>59472.183000000005</v>
      </c>
      <c r="O24" s="19">
        <v>59624.274</v>
      </c>
      <c r="P24" s="73">
        <f aca="true" t="shared" si="0" ref="P24:P26">M24+N24+O24</f>
        <v>166069.93600000002</v>
      </c>
    </row>
    <row r="25" spans="1:16" ht="15" customHeight="1">
      <c r="A25" s="16"/>
      <c r="B25" s="28" t="s">
        <v>48</v>
      </c>
      <c r="C25" s="29">
        <v>925846</v>
      </c>
      <c r="D25" s="30">
        <v>81067.344</v>
      </c>
      <c r="E25" s="30">
        <v>585185</v>
      </c>
      <c r="F25" s="30">
        <v>55613.99100000001</v>
      </c>
      <c r="G25" s="30">
        <v>3337522</v>
      </c>
      <c r="H25" s="31">
        <v>284940.92000000004</v>
      </c>
      <c r="I25" s="32">
        <v>4848553</v>
      </c>
      <c r="J25" s="33">
        <v>421622.25500000006</v>
      </c>
      <c r="K25" s="34">
        <v>86.95836778519283</v>
      </c>
      <c r="L25" s="74" t="s">
        <v>26</v>
      </c>
      <c r="M25" s="30">
        <v>34127.787000000004</v>
      </c>
      <c r="N25" s="30">
        <v>10722.505</v>
      </c>
      <c r="O25" s="30">
        <v>265377.516</v>
      </c>
      <c r="P25" s="75">
        <f t="shared" si="0"/>
        <v>310227.808</v>
      </c>
    </row>
    <row r="26" spans="1:16" ht="15" customHeight="1">
      <c r="A26" s="16"/>
      <c r="B26" s="28" t="s">
        <v>49</v>
      </c>
      <c r="C26" s="29">
        <v>261</v>
      </c>
      <c r="D26" s="30">
        <v>30.29</v>
      </c>
      <c r="E26" s="30">
        <v>98966</v>
      </c>
      <c r="F26" s="30">
        <v>14579.37</v>
      </c>
      <c r="G26" s="30">
        <v>254768</v>
      </c>
      <c r="H26" s="31">
        <v>36977.175</v>
      </c>
      <c r="I26" s="32">
        <v>353995</v>
      </c>
      <c r="J26" s="33">
        <v>51586.83500000001</v>
      </c>
      <c r="K26" s="34">
        <v>145.7275808980353</v>
      </c>
      <c r="L26" s="38" t="s">
        <v>50</v>
      </c>
      <c r="M26" s="39">
        <f>M24+M25</f>
        <v>81101.266</v>
      </c>
      <c r="N26" s="39">
        <f>N24+N25</f>
        <v>70194.68800000001</v>
      </c>
      <c r="O26" s="39">
        <f>O24+O25</f>
        <v>325001.79</v>
      </c>
      <c r="P26" s="37">
        <f t="shared" si="0"/>
        <v>476297.744</v>
      </c>
    </row>
    <row r="27" spans="1:16" ht="15" customHeight="1">
      <c r="A27" s="16"/>
      <c r="B27" s="54" t="s">
        <v>50</v>
      </c>
      <c r="C27" s="55">
        <v>926766</v>
      </c>
      <c r="D27" s="56">
        <v>81101.26599999999</v>
      </c>
      <c r="E27" s="56">
        <v>684467</v>
      </c>
      <c r="F27" s="56">
        <v>70194.68800000001</v>
      </c>
      <c r="G27" s="56">
        <v>3977766</v>
      </c>
      <c r="H27" s="57">
        <v>325001.79000000004</v>
      </c>
      <c r="I27" s="58">
        <v>5588999</v>
      </c>
      <c r="J27" s="56">
        <v>476297.74400000006</v>
      </c>
      <c r="K27" s="59">
        <v>85.22058135991794</v>
      </c>
      <c r="L27" s="77"/>
      <c r="M27" s="78"/>
      <c r="N27" s="78"/>
      <c r="O27" s="78"/>
      <c r="P27" s="79"/>
    </row>
    <row r="28" spans="1:16" ht="15" customHeight="1">
      <c r="A28" s="16" t="s">
        <v>51</v>
      </c>
      <c r="B28" s="17" t="s">
        <v>52</v>
      </c>
      <c r="C28" s="18">
        <v>49</v>
      </c>
      <c r="D28" s="19">
        <v>11.881</v>
      </c>
      <c r="E28" s="19">
        <v>0</v>
      </c>
      <c r="F28" s="19">
        <v>0</v>
      </c>
      <c r="G28" s="19">
        <v>7702</v>
      </c>
      <c r="H28" s="21">
        <v>2618.6800000000003</v>
      </c>
      <c r="I28" s="22">
        <v>7751</v>
      </c>
      <c r="J28" s="23">
        <v>2630.561</v>
      </c>
      <c r="K28" s="24">
        <v>339.38343439556184</v>
      </c>
      <c r="L28" s="72" t="s">
        <v>24</v>
      </c>
      <c r="M28" s="19">
        <v>11.881</v>
      </c>
      <c r="N28" s="19">
        <v>0</v>
      </c>
      <c r="O28" s="19">
        <v>2701.4620000000004</v>
      </c>
      <c r="P28" s="73">
        <f aca="true" t="shared" si="1" ref="P28:P33">M28+N28+O28</f>
        <v>2713.3430000000003</v>
      </c>
    </row>
    <row r="29" spans="1:16" ht="15" customHeight="1">
      <c r="A29" s="16"/>
      <c r="B29" s="28" t="s">
        <v>53</v>
      </c>
      <c r="C29" s="29">
        <v>0</v>
      </c>
      <c r="D29" s="30">
        <v>0</v>
      </c>
      <c r="E29" s="30">
        <v>0</v>
      </c>
      <c r="F29" s="30">
        <v>0</v>
      </c>
      <c r="G29" s="30">
        <v>541</v>
      </c>
      <c r="H29" s="31">
        <v>82.782</v>
      </c>
      <c r="I29" s="32">
        <v>541</v>
      </c>
      <c r="J29" s="33">
        <v>82.782</v>
      </c>
      <c r="K29" s="34">
        <v>153.0166358595194</v>
      </c>
      <c r="L29" s="74" t="s">
        <v>26</v>
      </c>
      <c r="M29" s="30">
        <v>0</v>
      </c>
      <c r="N29" s="30">
        <v>0</v>
      </c>
      <c r="O29" s="30">
        <v>0</v>
      </c>
      <c r="P29" s="75">
        <f t="shared" si="1"/>
        <v>0</v>
      </c>
    </row>
    <row r="30" spans="1:16" ht="15" customHeight="1">
      <c r="A30" s="16"/>
      <c r="B30" s="54" t="s">
        <v>54</v>
      </c>
      <c r="C30" s="55">
        <v>49</v>
      </c>
      <c r="D30" s="56">
        <v>11.881</v>
      </c>
      <c r="E30" s="56">
        <v>0</v>
      </c>
      <c r="F30" s="56">
        <v>0</v>
      </c>
      <c r="G30" s="56">
        <v>8243</v>
      </c>
      <c r="H30" s="57">
        <v>2701.4620000000004</v>
      </c>
      <c r="I30" s="58">
        <v>8292</v>
      </c>
      <c r="J30" s="56">
        <v>2713.3430000000003</v>
      </c>
      <c r="K30" s="59">
        <v>327.22419199228176</v>
      </c>
      <c r="L30" s="80" t="s">
        <v>54</v>
      </c>
      <c r="M30" s="81">
        <f>M28+M29</f>
        <v>11.881</v>
      </c>
      <c r="N30" s="81">
        <f>N28+N29</f>
        <v>0</v>
      </c>
      <c r="O30" s="81">
        <f>O28+O29</f>
        <v>2701.4620000000004</v>
      </c>
      <c r="P30" s="82">
        <f t="shared" si="1"/>
        <v>2713.3430000000003</v>
      </c>
    </row>
    <row r="31" spans="1:16" ht="15" customHeight="1">
      <c r="A31" s="83" t="s">
        <v>55</v>
      </c>
      <c r="B31" s="17" t="s">
        <v>56</v>
      </c>
      <c r="C31" s="18">
        <v>6.405</v>
      </c>
      <c r="D31" s="19">
        <v>22.4175</v>
      </c>
      <c r="E31" s="19">
        <v>0</v>
      </c>
      <c r="F31" s="19">
        <v>0</v>
      </c>
      <c r="G31" s="19">
        <v>147.272</v>
      </c>
      <c r="H31" s="21">
        <v>338.7256</v>
      </c>
      <c r="I31" s="22">
        <v>153.677</v>
      </c>
      <c r="J31" s="23">
        <v>361.1431</v>
      </c>
      <c r="K31" s="84">
        <v>2.3500139903824255</v>
      </c>
      <c r="L31" s="25" t="s">
        <v>24</v>
      </c>
      <c r="M31" s="85">
        <v>36.3105</v>
      </c>
      <c r="N31" s="85">
        <v>937.855</v>
      </c>
      <c r="O31" s="85">
        <v>837.5806</v>
      </c>
      <c r="P31" s="86">
        <f t="shared" si="1"/>
        <v>1811.7461</v>
      </c>
    </row>
    <row r="32" spans="1:16" ht="15" customHeight="1">
      <c r="A32" s="83"/>
      <c r="B32" s="28" t="s">
        <v>57</v>
      </c>
      <c r="C32" s="29">
        <v>0</v>
      </c>
      <c r="D32" s="30">
        <v>0</v>
      </c>
      <c r="E32" s="30">
        <v>223.473</v>
      </c>
      <c r="F32" s="30">
        <v>937.855</v>
      </c>
      <c r="G32" s="30">
        <v>0</v>
      </c>
      <c r="H32" s="31">
        <v>0</v>
      </c>
      <c r="I32" s="32">
        <v>223.473</v>
      </c>
      <c r="J32" s="33">
        <v>937.855</v>
      </c>
      <c r="K32" s="87">
        <v>4.196726226434513</v>
      </c>
      <c r="L32" s="35" t="s">
        <v>26</v>
      </c>
      <c r="M32" s="88">
        <v>0</v>
      </c>
      <c r="N32" s="88">
        <v>0</v>
      </c>
      <c r="O32" s="88">
        <v>0</v>
      </c>
      <c r="P32" s="89">
        <f t="shared" si="1"/>
        <v>0</v>
      </c>
    </row>
    <row r="33" spans="1:16" ht="15" customHeight="1">
      <c r="A33" s="83"/>
      <c r="B33" s="28" t="s">
        <v>58</v>
      </c>
      <c r="C33" s="29">
        <v>92.62</v>
      </c>
      <c r="D33" s="30">
        <v>13.893</v>
      </c>
      <c r="E33" s="30">
        <v>0</v>
      </c>
      <c r="F33" s="30">
        <v>0</v>
      </c>
      <c r="G33" s="30">
        <v>3325.473</v>
      </c>
      <c r="H33" s="31">
        <v>498.855</v>
      </c>
      <c r="I33" s="32">
        <v>3418.093</v>
      </c>
      <c r="J33" s="33">
        <v>512.748</v>
      </c>
      <c r="K33" s="87">
        <v>0.15000996169501535</v>
      </c>
      <c r="L33" s="80" t="s">
        <v>59</v>
      </c>
      <c r="M33" s="81">
        <f>M31+M32</f>
        <v>36.3105</v>
      </c>
      <c r="N33" s="81">
        <f>N31+N32</f>
        <v>937.855</v>
      </c>
      <c r="O33" s="81">
        <f>O31+O32</f>
        <v>837.5806</v>
      </c>
      <c r="P33" s="82">
        <f t="shared" si="1"/>
        <v>1811.7461</v>
      </c>
    </row>
    <row r="34" spans="1:16" ht="15" customHeight="1">
      <c r="A34" s="83"/>
      <c r="B34" s="28" t="s">
        <v>60</v>
      </c>
      <c r="C34" s="29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2">
        <v>0</v>
      </c>
      <c r="J34" s="33">
        <v>0</v>
      </c>
      <c r="K34" s="87">
        <v>0</v>
      </c>
      <c r="L34" s="90"/>
      <c r="M34" s="91"/>
      <c r="N34" s="91"/>
      <c r="O34" s="91"/>
      <c r="P34" s="92"/>
    </row>
    <row r="35" spans="1:16" ht="15" customHeight="1">
      <c r="A35" s="83"/>
      <c r="B35" s="93" t="s">
        <v>59</v>
      </c>
      <c r="C35" s="94">
        <v>99.025</v>
      </c>
      <c r="D35" s="95">
        <v>36.310500000000005</v>
      </c>
      <c r="E35" s="95">
        <v>223.473</v>
      </c>
      <c r="F35" s="95">
        <v>937.855</v>
      </c>
      <c r="G35" s="95">
        <v>3472.745</v>
      </c>
      <c r="H35" s="96">
        <v>837.5806</v>
      </c>
      <c r="I35" s="97">
        <v>3795.243</v>
      </c>
      <c r="J35" s="95">
        <v>1811.7461</v>
      </c>
      <c r="K35" s="98">
        <v>0.4773728849509768</v>
      </c>
      <c r="L35" s="99"/>
      <c r="M35" s="100"/>
      <c r="N35" s="100"/>
      <c r="O35" s="100"/>
      <c r="P35" s="101"/>
    </row>
    <row r="36" spans="1:16" ht="15" customHeight="1">
      <c r="A36" s="16" t="s">
        <v>61</v>
      </c>
      <c r="B36" s="102" t="s">
        <v>62</v>
      </c>
      <c r="C36" s="85">
        <v>101.272</v>
      </c>
      <c r="D36" s="85">
        <v>111.3992</v>
      </c>
      <c r="E36" s="85">
        <v>1502.542</v>
      </c>
      <c r="F36" s="85">
        <v>1773.274</v>
      </c>
      <c r="G36" s="85">
        <v>2238.0820000000003</v>
      </c>
      <c r="H36" s="85">
        <v>2673.18976</v>
      </c>
      <c r="I36" s="103">
        <v>3841.896</v>
      </c>
      <c r="J36" s="104">
        <v>4557.86296</v>
      </c>
      <c r="K36" s="105">
        <v>1.1863577150448632</v>
      </c>
      <c r="L36" s="72" t="s">
        <v>24</v>
      </c>
      <c r="M36" s="19">
        <v>111.3992</v>
      </c>
      <c r="N36" s="19">
        <v>1773.274</v>
      </c>
      <c r="O36" s="19">
        <v>967.45676</v>
      </c>
      <c r="P36" s="73">
        <f aca="true" t="shared" si="2" ref="P36:P37">M36+N36+O36</f>
        <v>2852.12996</v>
      </c>
    </row>
    <row r="37" spans="1:16" ht="16.5" customHeight="1">
      <c r="A37" s="16"/>
      <c r="B37" s="106" t="s">
        <v>63</v>
      </c>
      <c r="C37" s="107">
        <v>101.272</v>
      </c>
      <c r="D37" s="108">
        <v>111.3992</v>
      </c>
      <c r="E37" s="108">
        <v>1502.542</v>
      </c>
      <c r="F37" s="108">
        <v>1773.274</v>
      </c>
      <c r="G37" s="108">
        <v>2238.0820000000003</v>
      </c>
      <c r="H37" s="109">
        <v>2673.18976</v>
      </c>
      <c r="I37" s="107">
        <v>3841.896</v>
      </c>
      <c r="J37" s="108">
        <v>4557.86296</v>
      </c>
      <c r="K37" s="110">
        <v>1.1863577150448632</v>
      </c>
      <c r="L37" s="74" t="s">
        <v>26</v>
      </c>
      <c r="M37" s="30">
        <v>0</v>
      </c>
      <c r="N37" s="30">
        <v>0</v>
      </c>
      <c r="O37" s="30">
        <v>1705.733</v>
      </c>
      <c r="P37" s="75">
        <f t="shared" si="2"/>
        <v>1705.733</v>
      </c>
    </row>
    <row r="38" spans="1:16" ht="12" customHeight="1">
      <c r="A38" s="16"/>
      <c r="B38" s="111"/>
      <c r="C38" s="112"/>
      <c r="D38" s="113"/>
      <c r="E38" s="113"/>
      <c r="F38" s="113"/>
      <c r="G38" s="113"/>
      <c r="H38" s="114"/>
      <c r="I38" s="112"/>
      <c r="J38" s="113"/>
      <c r="K38" s="115"/>
      <c r="L38" s="80" t="s">
        <v>63</v>
      </c>
      <c r="M38" s="81">
        <f>M36+M37</f>
        <v>111.3992</v>
      </c>
      <c r="N38" s="81">
        <f>N36+N37</f>
        <v>1773.274</v>
      </c>
      <c r="O38" s="81">
        <f>O36+O37</f>
        <v>2673.18976</v>
      </c>
      <c r="P38" s="82">
        <f>P36+P37</f>
        <v>4557.86296</v>
      </c>
    </row>
  </sheetData>
  <sheetProtection selectLockedCells="1" selectUnlockedCells="1"/>
  <mergeCells count="22">
    <mergeCell ref="A1:B2"/>
    <mergeCell ref="C1:K1"/>
    <mergeCell ref="L1:P2"/>
    <mergeCell ref="C2:K2"/>
    <mergeCell ref="A3:A4"/>
    <mergeCell ref="B3:B4"/>
    <mergeCell ref="C3:D3"/>
    <mergeCell ref="E3:F3"/>
    <mergeCell ref="G3:H3"/>
    <mergeCell ref="I3:K3"/>
    <mergeCell ref="L3:L4"/>
    <mergeCell ref="M3:M4"/>
    <mergeCell ref="N3:N4"/>
    <mergeCell ref="O3:O4"/>
    <mergeCell ref="P3:P4"/>
    <mergeCell ref="A5:A13"/>
    <mergeCell ref="A14:A19"/>
    <mergeCell ref="A20:A23"/>
    <mergeCell ref="A24:A27"/>
    <mergeCell ref="A28:A30"/>
    <mergeCell ref="A31:A35"/>
    <mergeCell ref="A36:A3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4" customWidth="1"/>
    <col min="2" max="2" width="41.57421875" style="4" customWidth="1"/>
    <col min="3" max="3" width="11.57421875" style="4" customWidth="1"/>
    <col min="4" max="4" width="13.28125" style="4" customWidth="1"/>
    <col min="5" max="5" width="14.421875" style="4" customWidth="1"/>
    <col min="6" max="6" width="12.7109375" style="4" customWidth="1"/>
    <col min="7" max="7" width="13.421875" style="4" customWidth="1"/>
    <col min="8" max="8" width="13.8515625" style="4" customWidth="1"/>
    <col min="9" max="10" width="12.7109375" style="4" customWidth="1"/>
    <col min="11" max="11" width="14.140625" style="4" customWidth="1"/>
    <col min="12" max="12" width="11.28125" style="4" customWidth="1"/>
    <col min="13" max="13" width="14.57421875" style="4" customWidth="1"/>
    <col min="14" max="14" width="14.421875" style="4" customWidth="1"/>
    <col min="15" max="15" width="13.57421875" style="4" customWidth="1"/>
    <col min="16" max="16" width="9.7109375" style="4" customWidth="1"/>
    <col min="17" max="17" width="10.00390625" style="4" customWidth="1"/>
    <col min="18" max="16384" width="9.140625" style="4" customWidth="1"/>
  </cols>
  <sheetData>
    <row r="1" spans="1:15" ht="12.75">
      <c r="A1" s="116">
        <v>2016</v>
      </c>
      <c r="B1" s="116"/>
      <c r="C1" s="116" t="s">
        <v>64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15" ht="15.75" customHeight="1">
      <c r="A3" s="118" t="s">
        <v>11</v>
      </c>
      <c r="B3" s="14" t="s">
        <v>65</v>
      </c>
      <c r="C3" s="119" t="s">
        <v>13</v>
      </c>
      <c r="D3" s="119"/>
      <c r="E3" s="119"/>
      <c r="F3" s="120" t="s">
        <v>14</v>
      </c>
      <c r="G3" s="120"/>
      <c r="H3" s="120"/>
      <c r="I3" s="120" t="s">
        <v>15</v>
      </c>
      <c r="J3" s="120"/>
      <c r="K3" s="120"/>
      <c r="L3" s="121" t="s">
        <v>18</v>
      </c>
      <c r="M3" s="121"/>
      <c r="N3" s="121"/>
      <c r="O3" s="117"/>
    </row>
    <row r="4" spans="1:15" ht="48">
      <c r="A4" s="118"/>
      <c r="B4" s="14"/>
      <c r="C4" s="122" t="s">
        <v>66</v>
      </c>
      <c r="D4" s="122" t="s">
        <v>67</v>
      </c>
      <c r="E4" s="122" t="s">
        <v>68</v>
      </c>
      <c r="F4" s="122" t="s">
        <v>66</v>
      </c>
      <c r="G4" s="122" t="s">
        <v>69</v>
      </c>
      <c r="H4" s="122" t="s">
        <v>68</v>
      </c>
      <c r="I4" s="122" t="s">
        <v>66</v>
      </c>
      <c r="J4" s="122" t="s">
        <v>69</v>
      </c>
      <c r="K4" s="122" t="s">
        <v>68</v>
      </c>
      <c r="L4" s="122" t="s">
        <v>66</v>
      </c>
      <c r="M4" s="122" t="s">
        <v>69</v>
      </c>
      <c r="N4" s="122" t="s">
        <v>68</v>
      </c>
      <c r="O4" s="117"/>
    </row>
    <row r="5" spans="1:15" ht="15">
      <c r="A5" s="123" t="s">
        <v>70</v>
      </c>
      <c r="B5" s="124" t="s">
        <v>71</v>
      </c>
      <c r="C5" s="125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130000</v>
      </c>
      <c r="J5" s="126">
        <v>200</v>
      </c>
      <c r="K5" s="127">
        <v>2167</v>
      </c>
      <c r="L5" s="128">
        <v>130000</v>
      </c>
      <c r="M5" s="19">
        <v>200</v>
      </c>
      <c r="N5" s="129">
        <v>2167</v>
      </c>
      <c r="O5" s="117"/>
    </row>
    <row r="6" spans="1:15" ht="16.5" customHeight="1">
      <c r="A6" s="130" t="s">
        <v>72</v>
      </c>
      <c r="B6" s="130"/>
      <c r="C6" s="55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130000</v>
      </c>
      <c r="J6" s="56">
        <v>200</v>
      </c>
      <c r="K6" s="57">
        <v>2166.6666666666665</v>
      </c>
      <c r="L6" s="131">
        <v>130000</v>
      </c>
      <c r="M6" s="56">
        <v>200</v>
      </c>
      <c r="N6" s="59">
        <v>2166.6666666666665</v>
      </c>
      <c r="O6" s="117"/>
    </row>
    <row r="7" spans="1:15" ht="15">
      <c r="A7" s="132" t="s">
        <v>73</v>
      </c>
      <c r="B7" s="133" t="s">
        <v>74</v>
      </c>
      <c r="C7" s="125">
        <v>35361</v>
      </c>
      <c r="D7" s="126">
        <v>150</v>
      </c>
      <c r="E7" s="126">
        <v>442.0125</v>
      </c>
      <c r="F7" s="126">
        <v>14273</v>
      </c>
      <c r="G7" s="126">
        <v>200</v>
      </c>
      <c r="H7" s="126">
        <v>237.88333333333333</v>
      </c>
      <c r="I7" s="126">
        <v>466404</v>
      </c>
      <c r="J7" s="126">
        <v>162</v>
      </c>
      <c r="K7" s="127">
        <v>6296.454</v>
      </c>
      <c r="L7" s="134">
        <v>516038</v>
      </c>
      <c r="M7" s="126">
        <v>162.22874672020276</v>
      </c>
      <c r="N7" s="135">
        <v>6976.349833333333</v>
      </c>
      <c r="O7" s="117"/>
    </row>
    <row r="8" spans="1:15" ht="15">
      <c r="A8" s="132"/>
      <c r="B8" s="136" t="s">
        <v>75</v>
      </c>
      <c r="C8" s="29">
        <v>3240</v>
      </c>
      <c r="D8" s="30">
        <v>205.77777777777777</v>
      </c>
      <c r="E8" s="30">
        <v>55.56</v>
      </c>
      <c r="F8" s="30">
        <v>0</v>
      </c>
      <c r="G8" s="30">
        <v>0</v>
      </c>
      <c r="H8" s="30">
        <v>0</v>
      </c>
      <c r="I8" s="30">
        <v>65014</v>
      </c>
      <c r="J8" s="30">
        <v>285.5185037068939</v>
      </c>
      <c r="K8" s="31">
        <v>1546.8916666666667</v>
      </c>
      <c r="L8" s="137">
        <v>68254</v>
      </c>
      <c r="M8" s="30">
        <v>281.7332317519852</v>
      </c>
      <c r="N8" s="138">
        <v>1602.4516666666666</v>
      </c>
      <c r="O8" s="117"/>
    </row>
    <row r="9" spans="1:15" ht="12.75" customHeight="1">
      <c r="A9" s="132"/>
      <c r="B9" s="136" t="s">
        <v>76</v>
      </c>
      <c r="C9" s="29">
        <v>1672238</v>
      </c>
      <c r="D9" s="30">
        <v>280.1691027234162</v>
      </c>
      <c r="E9" s="30">
        <v>39042.45166666667</v>
      </c>
      <c r="F9" s="30">
        <v>102000</v>
      </c>
      <c r="G9" s="30">
        <v>278.1372549019608</v>
      </c>
      <c r="H9" s="30">
        <v>2364.1666666666665</v>
      </c>
      <c r="I9" s="30">
        <v>3536046</v>
      </c>
      <c r="J9" s="30">
        <v>290.207712229988</v>
      </c>
      <c r="K9" s="31">
        <v>85515.65166666667</v>
      </c>
      <c r="L9" s="137">
        <v>5310284</v>
      </c>
      <c r="M9" s="30">
        <v>286.81464870805405</v>
      </c>
      <c r="N9" s="138">
        <v>126922.27</v>
      </c>
      <c r="O9" s="117"/>
    </row>
    <row r="10" spans="1:15" ht="15.75" customHeight="1">
      <c r="A10" s="130" t="s">
        <v>77</v>
      </c>
      <c r="B10" s="130"/>
      <c r="C10" s="55">
        <v>1710839</v>
      </c>
      <c r="D10" s="56">
        <v>277</v>
      </c>
      <c r="E10" s="56">
        <v>39540.02416666667</v>
      </c>
      <c r="F10" s="56">
        <v>116273</v>
      </c>
      <c r="G10" s="56">
        <v>269</v>
      </c>
      <c r="H10" s="56">
        <v>2602.0499999999997</v>
      </c>
      <c r="I10" s="56">
        <v>4067464</v>
      </c>
      <c r="J10" s="56">
        <v>275</v>
      </c>
      <c r="K10" s="57">
        <v>93358.99733333333</v>
      </c>
      <c r="L10" s="131">
        <v>5894576</v>
      </c>
      <c r="M10" s="56">
        <v>275</v>
      </c>
      <c r="N10" s="59">
        <v>135501.0715</v>
      </c>
      <c r="O10" s="117"/>
    </row>
    <row r="11" spans="1:15" ht="15.75" customHeight="1">
      <c r="A11" s="139" t="s">
        <v>78</v>
      </c>
      <c r="B11" s="139"/>
      <c r="C11" s="140">
        <v>1710839</v>
      </c>
      <c r="D11" s="141">
        <v>277</v>
      </c>
      <c r="E11" s="141">
        <v>39540</v>
      </c>
      <c r="F11" s="141">
        <v>116273</v>
      </c>
      <c r="G11" s="141">
        <v>269</v>
      </c>
      <c r="H11" s="141">
        <v>2602</v>
      </c>
      <c r="I11" s="141">
        <v>4197464</v>
      </c>
      <c r="J11" s="141">
        <v>273</v>
      </c>
      <c r="K11" s="142">
        <v>95525.664</v>
      </c>
      <c r="L11" s="143">
        <v>6024576</v>
      </c>
      <c r="M11" s="141">
        <v>274</v>
      </c>
      <c r="N11" s="144">
        <v>137667.73816666665</v>
      </c>
      <c r="O11" s="117"/>
    </row>
    <row r="12" spans="1:15" ht="15.75" customHeight="1">
      <c r="A12" s="145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17"/>
    </row>
    <row r="13" spans="1:17" ht="15.75" customHeight="1">
      <c r="A13" s="147" t="s">
        <v>79</v>
      </c>
      <c r="B13" s="148" t="s">
        <v>80</v>
      </c>
      <c r="C13" s="148"/>
      <c r="D13" s="148"/>
      <c r="E13" s="148"/>
      <c r="F13" s="148"/>
      <c r="G13" s="148"/>
      <c r="H13" s="148"/>
      <c r="I13" s="148"/>
      <c r="J13" s="148"/>
      <c r="K13" s="149" t="s">
        <v>81</v>
      </c>
      <c r="L13" s="149"/>
      <c r="M13" s="149"/>
      <c r="N13" s="149"/>
      <c r="O13" s="149"/>
      <c r="P13" s="149"/>
      <c r="Q13" s="149"/>
    </row>
    <row r="14" spans="1:17" ht="70.5" customHeight="1">
      <c r="A14" s="147"/>
      <c r="B14" s="150" t="s">
        <v>66</v>
      </c>
      <c r="C14" s="150" t="s">
        <v>69</v>
      </c>
      <c r="D14" s="150" t="s">
        <v>82</v>
      </c>
      <c r="E14" s="150" t="s">
        <v>83</v>
      </c>
      <c r="F14" s="150" t="s">
        <v>84</v>
      </c>
      <c r="G14" s="150" t="s">
        <v>85</v>
      </c>
      <c r="H14" s="150" t="s">
        <v>86</v>
      </c>
      <c r="I14" s="150" t="s">
        <v>87</v>
      </c>
      <c r="J14" s="151" t="s">
        <v>88</v>
      </c>
      <c r="K14" s="152" t="s">
        <v>66</v>
      </c>
      <c r="L14" s="153" t="s">
        <v>69</v>
      </c>
      <c r="M14" s="153" t="s">
        <v>89</v>
      </c>
      <c r="N14" s="153" t="s">
        <v>90</v>
      </c>
      <c r="O14" s="153" t="s">
        <v>91</v>
      </c>
      <c r="P14" s="153" t="s">
        <v>92</v>
      </c>
      <c r="Q14" s="154" t="s">
        <v>93</v>
      </c>
    </row>
    <row r="15" spans="1:17" ht="15">
      <c r="A15" s="155" t="s">
        <v>13</v>
      </c>
      <c r="B15" s="156">
        <v>1675478</v>
      </c>
      <c r="C15" s="157">
        <v>280.02524652666284</v>
      </c>
      <c r="D15" s="157">
        <v>39098.011666666665</v>
      </c>
      <c r="E15" s="157">
        <v>1677.5828666666664</v>
      </c>
      <c r="F15" s="157">
        <v>37420.42880000001</v>
      </c>
      <c r="G15" s="158">
        <v>0.9460453458772011</v>
      </c>
      <c r="H15" s="158">
        <v>0.6279578908847918</v>
      </c>
      <c r="I15" s="157">
        <v>1587069.4633333331</v>
      </c>
      <c r="J15" s="159">
        <v>23498453.545252528</v>
      </c>
      <c r="K15" s="160">
        <v>35361</v>
      </c>
      <c r="L15" s="157">
        <v>150</v>
      </c>
      <c r="M15" s="161">
        <v>3.98</v>
      </c>
      <c r="N15" s="157">
        <v>143.5</v>
      </c>
      <c r="O15" s="161">
        <v>21.7</v>
      </c>
      <c r="P15" s="157">
        <v>112.5</v>
      </c>
      <c r="Q15" s="159">
        <v>3978</v>
      </c>
    </row>
    <row r="16" spans="1:17" ht="15">
      <c r="A16" s="162" t="s">
        <v>94</v>
      </c>
      <c r="B16" s="156">
        <v>102000</v>
      </c>
      <c r="C16" s="157">
        <v>278.1372549019608</v>
      </c>
      <c r="D16" s="157">
        <v>2364.1666666666665</v>
      </c>
      <c r="E16" s="157">
        <v>1734.5</v>
      </c>
      <c r="F16" s="157">
        <v>629.6666666666666</v>
      </c>
      <c r="G16" s="158">
        <v>0.8677140386278467</v>
      </c>
      <c r="H16" s="158">
        <v>0.5834039174166226</v>
      </c>
      <c r="I16" s="157">
        <v>1505050</v>
      </c>
      <c r="J16" s="159">
        <v>367350</v>
      </c>
      <c r="K16" s="160">
        <v>14273</v>
      </c>
      <c r="L16" s="157">
        <v>200</v>
      </c>
      <c r="M16" s="161">
        <v>10</v>
      </c>
      <c r="N16" s="157">
        <v>180</v>
      </c>
      <c r="O16" s="161">
        <v>17</v>
      </c>
      <c r="P16" s="157">
        <v>149</v>
      </c>
      <c r="Q16" s="159">
        <v>2126.677</v>
      </c>
    </row>
    <row r="17" spans="1:17" ht="15.75">
      <c r="A17" s="163" t="s">
        <v>95</v>
      </c>
      <c r="B17" s="164">
        <v>3601060</v>
      </c>
      <c r="C17" s="165">
        <v>290.12305265671773</v>
      </c>
      <c r="D17" s="165">
        <v>87062.54333333333</v>
      </c>
      <c r="E17" s="157">
        <v>64601.69326666667</v>
      </c>
      <c r="F17" s="165">
        <v>22460.850066666666</v>
      </c>
      <c r="G17" s="166">
        <v>0.7793688329319014</v>
      </c>
      <c r="H17" s="166">
        <v>0.7218581807252524</v>
      </c>
      <c r="I17" s="165">
        <v>50348546.28666667</v>
      </c>
      <c r="J17" s="167">
        <v>16213548.366666665</v>
      </c>
      <c r="K17" s="168">
        <v>466404</v>
      </c>
      <c r="L17" s="165">
        <v>162</v>
      </c>
      <c r="M17" s="169">
        <v>4.46</v>
      </c>
      <c r="N17" s="165">
        <v>155</v>
      </c>
      <c r="O17" s="170">
        <v>18.22</v>
      </c>
      <c r="P17" s="165">
        <v>126.93</v>
      </c>
      <c r="Q17" s="167">
        <v>59200</v>
      </c>
    </row>
    <row r="18" spans="1:17" ht="16.5">
      <c r="A18" s="171" t="s">
        <v>96</v>
      </c>
      <c r="B18" s="172">
        <v>5378538</v>
      </c>
      <c r="C18" s="173">
        <v>286.7501651935898</v>
      </c>
      <c r="D18" s="173">
        <v>128524.72166666666</v>
      </c>
      <c r="E18" s="173">
        <v>68013.77613333333</v>
      </c>
      <c r="F18" s="173">
        <v>60510.94553333334</v>
      </c>
      <c r="G18" s="174">
        <v>0.7857329615875998</v>
      </c>
      <c r="H18" s="174">
        <v>0.6623487958858765</v>
      </c>
      <c r="I18" s="173">
        <v>53440665.75</v>
      </c>
      <c r="J18" s="175">
        <v>40079351.91191919</v>
      </c>
      <c r="K18" s="176">
        <v>516038</v>
      </c>
      <c r="L18" s="177">
        <v>162.09</v>
      </c>
      <c r="M18" s="178">
        <v>4.58</v>
      </c>
      <c r="N18" s="177">
        <v>155</v>
      </c>
      <c r="O18" s="178">
        <v>18.42</v>
      </c>
      <c r="P18" s="177">
        <v>126.55</v>
      </c>
      <c r="Q18" s="179">
        <v>65304.676999999996</v>
      </c>
    </row>
    <row r="19" ht="13.5"/>
    <row r="20" spans="1:7" ht="15">
      <c r="A20" s="180" t="s">
        <v>97</v>
      </c>
      <c r="B20" s="181"/>
      <c r="C20" s="182"/>
      <c r="E20"/>
      <c r="F20"/>
      <c r="G20"/>
    </row>
    <row r="21" spans="1:7" ht="15">
      <c r="A21" s="183" t="s">
        <v>98</v>
      </c>
      <c r="B21" s="184"/>
      <c r="C21" s="185"/>
      <c r="E21"/>
      <c r="F21"/>
      <c r="G21"/>
    </row>
    <row r="22" spans="1:7" ht="15">
      <c r="A22" s="183" t="s">
        <v>99</v>
      </c>
      <c r="B22" s="184"/>
      <c r="C22" s="185"/>
      <c r="E22"/>
      <c r="F22"/>
      <c r="G22"/>
    </row>
    <row r="23" spans="1:7" ht="15">
      <c r="A23" s="183" t="s">
        <v>100</v>
      </c>
      <c r="B23" s="184"/>
      <c r="C23" s="185"/>
      <c r="E23"/>
      <c r="F23"/>
      <c r="G23"/>
    </row>
    <row r="24" spans="1:7" ht="15">
      <c r="A24" s="183" t="s">
        <v>101</v>
      </c>
      <c r="B24" s="184"/>
      <c r="C24" s="185"/>
      <c r="E24"/>
      <c r="F24"/>
      <c r="G24"/>
    </row>
    <row r="25" spans="1:7" ht="15">
      <c r="A25" s="183" t="s">
        <v>102</v>
      </c>
      <c r="B25" s="184"/>
      <c r="C25" s="185"/>
      <c r="E25"/>
      <c r="F25"/>
      <c r="G25"/>
    </row>
    <row r="26" spans="1:7" ht="15.75">
      <c r="A26" s="186" t="s">
        <v>103</v>
      </c>
      <c r="B26" s="187"/>
      <c r="C26" s="188"/>
      <c r="E26"/>
      <c r="F26"/>
      <c r="G26"/>
    </row>
  </sheetData>
  <sheetProtection selectLockedCells="1" selectUnlockedCells="1"/>
  <mergeCells count="15">
    <mergeCell ref="A1:B2"/>
    <mergeCell ref="C1:N2"/>
    <mergeCell ref="A3:A4"/>
    <mergeCell ref="B3:B4"/>
    <mergeCell ref="C3:E3"/>
    <mergeCell ref="F3:H3"/>
    <mergeCell ref="I3:K3"/>
    <mergeCell ref="L3:N3"/>
    <mergeCell ref="A6:B6"/>
    <mergeCell ref="A7:A9"/>
    <mergeCell ref="A10:B10"/>
    <mergeCell ref="A11:B11"/>
    <mergeCell ref="A13:A14"/>
    <mergeCell ref="B13:J13"/>
    <mergeCell ref="K13:Q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0.28125" defaultRowHeight="15"/>
  <cols>
    <col min="1" max="1" width="11.57421875" style="0" customWidth="1"/>
    <col min="2" max="2" width="19.8515625" style="0" customWidth="1"/>
    <col min="3" max="3" width="11.7109375" style="0" customWidth="1"/>
    <col min="4" max="4" width="14.8515625" style="0" customWidth="1"/>
    <col min="5" max="5" width="14.00390625" style="0" customWidth="1"/>
    <col min="6" max="6" width="12.28125" style="0" customWidth="1"/>
    <col min="7" max="7" width="12.7109375" style="0" customWidth="1"/>
    <col min="8" max="8" width="11.00390625" style="0" customWidth="1"/>
    <col min="9" max="9" width="13.57421875" style="0" customWidth="1"/>
    <col min="10" max="10" width="11.7109375" style="0" customWidth="1"/>
    <col min="11" max="11" width="14.00390625" style="0" customWidth="1"/>
    <col min="12" max="12" width="11.7109375" style="0" customWidth="1"/>
    <col min="13" max="13" width="12.7109375" style="0" customWidth="1"/>
    <col min="14" max="16384" width="11.00390625" style="0" customWidth="1"/>
  </cols>
  <sheetData>
    <row r="1" spans="1:5" ht="18.75">
      <c r="A1" s="189">
        <v>2016</v>
      </c>
      <c r="B1" s="189"/>
      <c r="C1" s="189" t="s">
        <v>104</v>
      </c>
      <c r="D1" s="189"/>
      <c r="E1" s="189"/>
    </row>
    <row r="2" spans="1:5" ht="48">
      <c r="A2" s="190" t="s">
        <v>79</v>
      </c>
      <c r="B2" s="191" t="s">
        <v>105</v>
      </c>
      <c r="C2" s="192" t="s">
        <v>106</v>
      </c>
      <c r="D2" s="192" t="s">
        <v>107</v>
      </c>
      <c r="E2" s="192" t="s">
        <v>108</v>
      </c>
    </row>
    <row r="3" spans="1:5" ht="15" customHeight="1">
      <c r="A3" s="193" t="s">
        <v>109</v>
      </c>
      <c r="B3" s="194" t="s">
        <v>110</v>
      </c>
      <c r="C3" s="195">
        <v>10855</v>
      </c>
      <c r="D3" s="195">
        <f aca="true" t="shared" si="0" ref="D3:D6">C3*0.65</f>
        <v>7055.75</v>
      </c>
      <c r="E3" s="196">
        <v>96468534.496</v>
      </c>
    </row>
    <row r="4" spans="1:5" ht="15.75">
      <c r="A4" s="197" t="s">
        <v>111</v>
      </c>
      <c r="B4" s="194"/>
      <c r="C4" s="198">
        <v>392</v>
      </c>
      <c r="D4" s="198">
        <f t="shared" si="0"/>
        <v>254.8</v>
      </c>
      <c r="E4" s="199">
        <v>2711510.392</v>
      </c>
    </row>
    <row r="5" spans="1:5" ht="15.75">
      <c r="A5" s="197" t="s">
        <v>112</v>
      </c>
      <c r="B5" s="194"/>
      <c r="C5" s="198">
        <v>4238</v>
      </c>
      <c r="D5" s="198">
        <f t="shared" si="0"/>
        <v>2754.7000000000003</v>
      </c>
      <c r="E5" s="199">
        <v>39415378.4</v>
      </c>
    </row>
    <row r="6" spans="1:5" ht="16.5">
      <c r="A6" s="200" t="s">
        <v>18</v>
      </c>
      <c r="B6" s="194"/>
      <c r="C6" s="201">
        <v>15485</v>
      </c>
      <c r="D6" s="201">
        <f t="shared" si="0"/>
        <v>10065.25</v>
      </c>
      <c r="E6" s="202">
        <v>138595423.28800002</v>
      </c>
    </row>
    <row r="7" spans="1:5" ht="15.75" customHeight="1">
      <c r="A7" s="193" t="s">
        <v>109</v>
      </c>
      <c r="B7" s="194" t="s">
        <v>113</v>
      </c>
      <c r="C7" s="195">
        <v>1173</v>
      </c>
      <c r="D7" s="195">
        <v>853.0056000000001</v>
      </c>
      <c r="E7" s="196">
        <v>510609.15215999994</v>
      </c>
    </row>
    <row r="8" spans="1:5" ht="15.75">
      <c r="A8" s="197" t="s">
        <v>111</v>
      </c>
      <c r="B8" s="194"/>
      <c r="C8" s="198">
        <v>4253</v>
      </c>
      <c r="D8" s="198">
        <v>2664.9298</v>
      </c>
      <c r="E8" s="199">
        <v>1459049.0655</v>
      </c>
    </row>
    <row r="9" spans="1:5" ht="15.75">
      <c r="A9" s="197" t="s">
        <v>112</v>
      </c>
      <c r="B9" s="194"/>
      <c r="C9" s="198">
        <v>1945</v>
      </c>
      <c r="D9" s="198">
        <v>1169.1395</v>
      </c>
      <c r="E9" s="199">
        <v>2229695.1689374996</v>
      </c>
    </row>
    <row r="10" spans="1:5" ht="16.5">
      <c r="A10" s="200" t="s">
        <v>18</v>
      </c>
      <c r="B10" s="194"/>
      <c r="C10" s="201">
        <v>7371</v>
      </c>
      <c r="D10" s="201">
        <v>4687.0749</v>
      </c>
      <c r="E10" s="202">
        <v>4199353.386597499</v>
      </c>
    </row>
    <row r="11" spans="1:5" ht="15.75" customHeight="1">
      <c r="A11" s="193" t="s">
        <v>109</v>
      </c>
      <c r="B11" s="194" t="s">
        <v>114</v>
      </c>
      <c r="C11" s="195">
        <v>2434</v>
      </c>
      <c r="D11" s="195">
        <v>1171.971</v>
      </c>
      <c r="E11" s="196">
        <v>556100.2395</v>
      </c>
    </row>
    <row r="12" spans="1:5" ht="15.75">
      <c r="A12" s="197" t="s">
        <v>111</v>
      </c>
      <c r="B12" s="194"/>
      <c r="C12" s="198">
        <v>1446</v>
      </c>
      <c r="D12" s="198">
        <v>670.9440000000001</v>
      </c>
      <c r="E12" s="199">
        <v>345301.3296</v>
      </c>
    </row>
    <row r="13" spans="1:5" ht="15.75">
      <c r="A13" s="197" t="s">
        <v>112</v>
      </c>
      <c r="B13" s="194"/>
      <c r="C13" s="198">
        <v>1803</v>
      </c>
      <c r="D13" s="198">
        <v>971.6367</v>
      </c>
      <c r="E13" s="199">
        <v>349439.422788</v>
      </c>
    </row>
    <row r="14" spans="1:5" ht="16.5">
      <c r="A14" s="200" t="s">
        <v>18</v>
      </c>
      <c r="B14" s="194"/>
      <c r="C14" s="201">
        <v>5683</v>
      </c>
      <c r="D14" s="201">
        <v>2814.5517</v>
      </c>
      <c r="E14" s="202">
        <v>1250840.991888</v>
      </c>
    </row>
  </sheetData>
  <sheetProtection selectLockedCells="1" selectUnlockedCells="1"/>
  <mergeCells count="5">
    <mergeCell ref="A1:B1"/>
    <mergeCell ref="C1:E1"/>
    <mergeCell ref="B3:B6"/>
    <mergeCell ref="B7:B10"/>
    <mergeCell ref="B11: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10.28125" defaultRowHeight="15"/>
  <cols>
    <col min="1" max="1" width="13.7109375" style="203" customWidth="1"/>
    <col min="2" max="2" width="25.28125" style="203" customWidth="1"/>
    <col min="3" max="3" width="17.00390625" style="203" customWidth="1"/>
    <col min="4" max="4" width="12.28125" style="203" customWidth="1"/>
    <col min="5" max="5" width="15.7109375" style="203" customWidth="1"/>
    <col min="6" max="6" width="14.00390625" style="203" customWidth="1"/>
    <col min="7" max="7" width="2.7109375" style="0" customWidth="1"/>
    <col min="8" max="8" width="15.140625" style="203" customWidth="1"/>
    <col min="9" max="9" width="13.140625" style="203" customWidth="1"/>
    <col min="10" max="10" width="2.7109375" style="0" customWidth="1"/>
    <col min="11" max="11" width="15.28125" style="0" customWidth="1"/>
    <col min="12" max="12" width="17.8515625" style="203" customWidth="1"/>
    <col min="13" max="13" width="12.28125" style="203" customWidth="1"/>
    <col min="14" max="14" width="15.57421875" style="203" customWidth="1"/>
    <col min="15" max="15" width="12.8515625" style="203" customWidth="1"/>
    <col min="16" max="16" width="6.140625" style="203" customWidth="1"/>
    <col min="17" max="17" width="13.140625" style="203" customWidth="1"/>
    <col min="18" max="18" width="8.7109375" style="203" customWidth="1"/>
    <col min="19" max="19" width="12.140625" style="203" customWidth="1"/>
    <col min="20" max="20" width="2.7109375" style="0" customWidth="1"/>
    <col min="21" max="21" width="15.140625" style="203" customWidth="1"/>
    <col min="22" max="22" width="9.421875" style="203" customWidth="1"/>
    <col min="23" max="248" width="11.421875" style="203" customWidth="1"/>
    <col min="249" max="249" width="19.421875" style="203" customWidth="1"/>
    <col min="250" max="250" width="14.140625" style="203" customWidth="1"/>
    <col min="251" max="251" width="11.140625" style="203" customWidth="1"/>
    <col min="252" max="252" width="8.57421875" style="203" customWidth="1"/>
    <col min="253" max="253" width="11.28125" style="203" customWidth="1"/>
    <col min="254" max="16384" width="11.421875" style="203" customWidth="1"/>
  </cols>
  <sheetData>
    <row r="1" spans="1:22" ht="51" customHeight="1">
      <c r="A1" s="204">
        <v>2016</v>
      </c>
      <c r="B1" s="204"/>
      <c r="C1" s="204" t="s">
        <v>115</v>
      </c>
      <c r="D1" s="204"/>
      <c r="E1" s="204"/>
      <c r="F1" s="204"/>
      <c r="G1" s="205"/>
      <c r="H1" s="206" t="s">
        <v>116</v>
      </c>
      <c r="I1" s="206"/>
      <c r="J1" s="205"/>
      <c r="K1" s="204" t="s">
        <v>117</v>
      </c>
      <c r="L1" s="204"/>
      <c r="M1" s="204"/>
      <c r="N1" s="204"/>
      <c r="O1" s="204"/>
      <c r="P1" s="204"/>
      <c r="Q1" s="204"/>
      <c r="R1" s="204"/>
      <c r="S1" s="204"/>
      <c r="T1" s="205"/>
      <c r="U1" s="206" t="s">
        <v>118</v>
      </c>
      <c r="V1" s="206"/>
    </row>
    <row r="2" spans="1:22" ht="47.25" customHeight="1">
      <c r="A2" s="207" t="s">
        <v>79</v>
      </c>
      <c r="B2" s="208" t="s">
        <v>119</v>
      </c>
      <c r="C2" s="209" t="s">
        <v>120</v>
      </c>
      <c r="D2" s="210" t="s">
        <v>121</v>
      </c>
      <c r="E2" s="211" t="s">
        <v>122</v>
      </c>
      <c r="F2" s="212" t="s">
        <v>123</v>
      </c>
      <c r="G2" s="213"/>
      <c r="H2" s="214" t="s">
        <v>124</v>
      </c>
      <c r="I2" s="215" t="s">
        <v>125</v>
      </c>
      <c r="J2" s="213"/>
      <c r="K2" s="216" t="s">
        <v>126</v>
      </c>
      <c r="L2" s="217" t="s">
        <v>127</v>
      </c>
      <c r="M2" s="217" t="s">
        <v>128</v>
      </c>
      <c r="N2" s="217" t="s">
        <v>129</v>
      </c>
      <c r="O2" s="217" t="s">
        <v>130</v>
      </c>
      <c r="P2" s="217" t="s">
        <v>131</v>
      </c>
      <c r="Q2" s="217" t="s">
        <v>132</v>
      </c>
      <c r="R2" s="217" t="s">
        <v>133</v>
      </c>
      <c r="S2" s="217" t="s">
        <v>134</v>
      </c>
      <c r="T2" s="213"/>
      <c r="U2" s="218" t="s">
        <v>135</v>
      </c>
      <c r="V2" s="219" t="s">
        <v>136</v>
      </c>
    </row>
    <row r="3" spans="1:22" ht="15" customHeight="1">
      <c r="A3" s="220" t="s">
        <v>13</v>
      </c>
      <c r="B3" s="221" t="s">
        <v>137</v>
      </c>
      <c r="C3" s="222">
        <v>283</v>
      </c>
      <c r="D3" s="223">
        <v>7423</v>
      </c>
      <c r="E3" s="224" t="s">
        <v>138</v>
      </c>
      <c r="F3" s="225"/>
      <c r="G3" s="226"/>
      <c r="H3" s="227" t="s">
        <v>138</v>
      </c>
      <c r="I3" s="228" t="s">
        <v>139</v>
      </c>
      <c r="J3" s="226"/>
      <c r="K3" s="229" t="s">
        <v>140</v>
      </c>
      <c r="L3" s="230" t="s">
        <v>141</v>
      </c>
      <c r="M3" s="231">
        <v>0.79</v>
      </c>
      <c r="N3" s="232">
        <f>F4*M3</f>
        <v>17687.31</v>
      </c>
      <c r="O3" s="233"/>
      <c r="P3" s="233"/>
      <c r="Q3" s="233"/>
      <c r="R3" s="234">
        <v>5.2</v>
      </c>
      <c r="S3" s="235">
        <f aca="true" t="shared" si="0" ref="S3:S4">N3*R3</f>
        <v>91974.01200000002</v>
      </c>
      <c r="T3" s="226"/>
      <c r="U3" s="236" t="s">
        <v>142</v>
      </c>
      <c r="V3" s="237">
        <v>5</v>
      </c>
    </row>
    <row r="4" spans="1:22" ht="16.5">
      <c r="A4" s="220"/>
      <c r="B4" s="238" t="s">
        <v>143</v>
      </c>
      <c r="C4" s="239">
        <v>65</v>
      </c>
      <c r="D4" s="240">
        <v>7463</v>
      </c>
      <c r="E4" s="241">
        <v>3</v>
      </c>
      <c r="F4" s="242">
        <v>22389</v>
      </c>
      <c r="G4" s="226"/>
      <c r="H4" s="243">
        <v>0.233039589392339</v>
      </c>
      <c r="I4" s="244">
        <v>1739.174455635026</v>
      </c>
      <c r="J4" s="226"/>
      <c r="K4" s="229"/>
      <c r="L4" s="245" t="s">
        <v>144</v>
      </c>
      <c r="M4" s="246">
        <v>0.44</v>
      </c>
      <c r="N4" s="247">
        <f>(F5+F6)*M4</f>
        <v>75935.97</v>
      </c>
      <c r="O4" s="233"/>
      <c r="P4" s="233"/>
      <c r="Q4" s="233"/>
      <c r="R4" s="248">
        <v>5.2</v>
      </c>
      <c r="S4" s="249">
        <f t="shared" si="0"/>
        <v>394867.044</v>
      </c>
      <c r="T4" s="226"/>
      <c r="U4" s="236" t="s">
        <v>145</v>
      </c>
      <c r="V4" s="237">
        <v>80</v>
      </c>
    </row>
    <row r="5" spans="1:22" ht="16.5">
      <c r="A5" s="220"/>
      <c r="B5" s="238" t="s">
        <v>146</v>
      </c>
      <c r="C5" s="239">
        <v>37</v>
      </c>
      <c r="D5" s="240">
        <v>8445</v>
      </c>
      <c r="E5" s="241">
        <v>5.67</v>
      </c>
      <c r="F5" s="242">
        <v>47883.15</v>
      </c>
      <c r="G5" s="226"/>
      <c r="H5" s="243">
        <v>0.9020354417202605</v>
      </c>
      <c r="I5" s="244">
        <v>7617.6893053276</v>
      </c>
      <c r="J5" s="226"/>
      <c r="K5" s="250" t="s">
        <v>147</v>
      </c>
      <c r="L5" s="251"/>
      <c r="M5" s="251"/>
      <c r="N5" s="252">
        <f>SUM(N3:N4)</f>
        <v>93623.28</v>
      </c>
      <c r="O5" s="251"/>
      <c r="P5" s="251"/>
      <c r="Q5" s="252"/>
      <c r="R5" s="253"/>
      <c r="S5" s="254">
        <f>SUM(S3:S4)</f>
        <v>486841.056</v>
      </c>
      <c r="T5" s="226"/>
      <c r="U5" s="236" t="s">
        <v>148</v>
      </c>
      <c r="V5" s="237">
        <v>5</v>
      </c>
    </row>
    <row r="6" spans="1:22" ht="18.75" customHeight="1">
      <c r="A6" s="220"/>
      <c r="B6" s="255" t="s">
        <v>149</v>
      </c>
      <c r="C6" s="239">
        <v>30</v>
      </c>
      <c r="D6" s="240">
        <v>14235</v>
      </c>
      <c r="E6" s="241">
        <v>8.76</v>
      </c>
      <c r="F6" s="242">
        <v>124698.6</v>
      </c>
      <c r="G6" s="226"/>
      <c r="H6" s="243">
        <v>1.5242504176344476</v>
      </c>
      <c r="I6" s="244">
        <v>21697.70469502636</v>
      </c>
      <c r="J6" s="226"/>
      <c r="K6" s="256" t="s">
        <v>150</v>
      </c>
      <c r="L6" s="257" t="s">
        <v>151</v>
      </c>
      <c r="M6" s="258">
        <v>0.21</v>
      </c>
      <c r="N6" s="259">
        <f>F4*M6</f>
        <v>4701.69</v>
      </c>
      <c r="O6" s="260" t="s">
        <v>152</v>
      </c>
      <c r="P6" s="261">
        <v>0.5</v>
      </c>
      <c r="Q6" s="262">
        <f>N6*P6</f>
        <v>2350.845</v>
      </c>
      <c r="R6" s="263">
        <v>4</v>
      </c>
      <c r="S6" s="264">
        <f aca="true" t="shared" si="1" ref="S6:S9">Q6*R6</f>
        <v>9403.38</v>
      </c>
      <c r="T6" s="226"/>
      <c r="U6" s="265" t="s">
        <v>153</v>
      </c>
      <c r="V6" s="266">
        <v>10</v>
      </c>
    </row>
    <row r="7" spans="1:19" ht="16.5">
      <c r="A7" s="267" t="s">
        <v>154</v>
      </c>
      <c r="B7" s="267"/>
      <c r="C7" s="268">
        <v>415</v>
      </c>
      <c r="D7" s="268">
        <v>37566</v>
      </c>
      <c r="E7" s="269">
        <v>8.199282980781362</v>
      </c>
      <c r="F7" s="270">
        <v>194970.75</v>
      </c>
      <c r="G7" s="226"/>
      <c r="H7" s="271">
        <v>0.8266668917635358</v>
      </c>
      <c r="I7" s="272">
        <v>31054.568455988985</v>
      </c>
      <c r="J7" s="226"/>
      <c r="K7" s="256"/>
      <c r="L7" s="257"/>
      <c r="M7" s="258"/>
      <c r="N7" s="259"/>
      <c r="O7" s="273" t="s">
        <v>155</v>
      </c>
      <c r="P7" s="274">
        <v>0.5</v>
      </c>
      <c r="Q7" s="275">
        <f>N6*P7</f>
        <v>2350.845</v>
      </c>
      <c r="R7" s="234">
        <v>3.23</v>
      </c>
      <c r="S7" s="276">
        <f t="shared" si="1"/>
        <v>7593.22935</v>
      </c>
    </row>
    <row r="8" spans="1:22" ht="15.75">
      <c r="A8" s="277"/>
      <c r="B8" s="277"/>
      <c r="C8" s="277"/>
      <c r="D8" s="277"/>
      <c r="E8" s="277"/>
      <c r="F8" s="277"/>
      <c r="G8" s="226"/>
      <c r="H8" s="278"/>
      <c r="I8" s="278"/>
      <c r="J8" s="226"/>
      <c r="K8" s="256"/>
      <c r="L8" s="245" t="s">
        <v>156</v>
      </c>
      <c r="M8" s="279">
        <v>0.56</v>
      </c>
      <c r="N8" s="280">
        <f>(F5+F6)*M8</f>
        <v>96645.78000000001</v>
      </c>
      <c r="O8" s="260" t="s">
        <v>152</v>
      </c>
      <c r="P8" s="274">
        <v>0.27</v>
      </c>
      <c r="Q8" s="275">
        <f>N8*P8</f>
        <v>26094.360600000004</v>
      </c>
      <c r="R8" s="234">
        <v>4</v>
      </c>
      <c r="S8" s="276">
        <f t="shared" si="1"/>
        <v>104377.44240000001</v>
      </c>
      <c r="V8" s="203" t="s">
        <v>157</v>
      </c>
    </row>
    <row r="9" spans="1:19" ht="16.5">
      <c r="A9" s="277"/>
      <c r="B9" s="277"/>
      <c r="C9" s="277"/>
      <c r="D9" s="277"/>
      <c r="E9" s="277"/>
      <c r="F9" s="277"/>
      <c r="G9" s="226"/>
      <c r="H9" s="278"/>
      <c r="I9" s="278"/>
      <c r="J9" s="226"/>
      <c r="K9" s="256"/>
      <c r="L9" s="245"/>
      <c r="M9" s="279"/>
      <c r="N9" s="280"/>
      <c r="O9" s="273" t="s">
        <v>155</v>
      </c>
      <c r="P9" s="281">
        <v>0.73</v>
      </c>
      <c r="Q9" s="275">
        <f>N8*P9</f>
        <v>70551.41940000001</v>
      </c>
      <c r="R9" s="248">
        <v>3.23</v>
      </c>
      <c r="S9" s="249">
        <f t="shared" si="1"/>
        <v>227881.08466200004</v>
      </c>
    </row>
    <row r="10" spans="1:19" ht="16.5">
      <c r="A10" s="277"/>
      <c r="B10" s="277"/>
      <c r="C10" s="277"/>
      <c r="D10" s="277"/>
      <c r="E10" s="277"/>
      <c r="F10" s="277"/>
      <c r="G10" s="226"/>
      <c r="H10" s="278"/>
      <c r="I10" s="278"/>
      <c r="J10" s="226"/>
      <c r="K10" s="250" t="s">
        <v>158</v>
      </c>
      <c r="L10" s="251"/>
      <c r="M10" s="251"/>
      <c r="N10" s="252">
        <f>SUM(N6:N9)</f>
        <v>101347.47000000002</v>
      </c>
      <c r="O10" s="251"/>
      <c r="P10" s="251"/>
      <c r="Q10" s="282">
        <f>SUM(Q6:Q9)</f>
        <v>101347.47000000002</v>
      </c>
      <c r="R10" s="251"/>
      <c r="S10" s="254">
        <f>SUM(S6:S9)</f>
        <v>349255.13641200005</v>
      </c>
    </row>
    <row r="11" spans="1:19" ht="16.5">
      <c r="A11" s="277"/>
      <c r="B11" s="277"/>
      <c r="C11" s="277"/>
      <c r="D11" s="277"/>
      <c r="E11" s="277"/>
      <c r="F11" s="277"/>
      <c r="G11" s="226"/>
      <c r="H11" s="278"/>
      <c r="I11" s="278"/>
      <c r="J11" s="226"/>
      <c r="K11" s="250" t="s">
        <v>159</v>
      </c>
      <c r="L11" s="251"/>
      <c r="M11" s="251"/>
      <c r="N11" s="252">
        <f>N5+N10</f>
        <v>194970.75</v>
      </c>
      <c r="O11" s="251"/>
      <c r="P11" s="251"/>
      <c r="Q11" s="252"/>
      <c r="R11" s="251"/>
      <c r="S11" s="254">
        <f>S5+S10</f>
        <v>836096.192412</v>
      </c>
    </row>
    <row r="12" spans="1:19" ht="15.75">
      <c r="A12" s="220" t="s">
        <v>14</v>
      </c>
      <c r="B12" s="221" t="s">
        <v>137</v>
      </c>
      <c r="C12" s="222">
        <v>297</v>
      </c>
      <c r="D12" s="223">
        <v>6930</v>
      </c>
      <c r="E12" s="224" t="s">
        <v>138</v>
      </c>
      <c r="F12" s="225"/>
      <c r="G12" s="226"/>
      <c r="H12" s="227" t="s">
        <v>138</v>
      </c>
      <c r="I12" s="228"/>
      <c r="J12" s="226"/>
      <c r="K12" s="229" t="s">
        <v>140</v>
      </c>
      <c r="L12" s="257" t="s">
        <v>141</v>
      </c>
      <c r="M12" s="283">
        <v>0.78</v>
      </c>
      <c r="N12" s="284">
        <f>F13*M12</f>
        <v>21797.645999999997</v>
      </c>
      <c r="O12" s="233"/>
      <c r="P12" s="233"/>
      <c r="Q12" s="233"/>
      <c r="R12" s="263">
        <v>5.2</v>
      </c>
      <c r="S12" s="264">
        <f aca="true" t="shared" si="2" ref="S12:S13">N12*R12</f>
        <v>113347.75919999999</v>
      </c>
    </row>
    <row r="13" spans="1:19" ht="16.5">
      <c r="A13" s="220"/>
      <c r="B13" s="238" t="s">
        <v>143</v>
      </c>
      <c r="C13" s="239">
        <v>66</v>
      </c>
      <c r="D13" s="240">
        <v>6499</v>
      </c>
      <c r="E13" s="241">
        <v>4.3</v>
      </c>
      <c r="F13" s="242">
        <v>27945.699999999997</v>
      </c>
      <c r="G13" s="226"/>
      <c r="H13" s="243">
        <v>0.3340234114623526</v>
      </c>
      <c r="I13" s="244">
        <v>2170.8181510938293</v>
      </c>
      <c r="J13" s="226"/>
      <c r="K13" s="229"/>
      <c r="L13" s="245" t="s">
        <v>144</v>
      </c>
      <c r="M13" s="246">
        <v>0.23</v>
      </c>
      <c r="N13" s="247">
        <f>(F14+F15)*M13</f>
        <v>52223.349200000004</v>
      </c>
      <c r="O13" s="233"/>
      <c r="P13" s="233"/>
      <c r="Q13" s="233"/>
      <c r="R13" s="248">
        <v>5.2</v>
      </c>
      <c r="S13" s="249">
        <f t="shared" si="2"/>
        <v>271561.41584000003</v>
      </c>
    </row>
    <row r="14" spans="1:19" ht="16.5">
      <c r="A14" s="220"/>
      <c r="B14" s="238" t="s">
        <v>146</v>
      </c>
      <c r="C14" s="239">
        <v>43</v>
      </c>
      <c r="D14" s="240">
        <v>9197</v>
      </c>
      <c r="E14" s="241">
        <v>6.29</v>
      </c>
      <c r="F14" s="242">
        <v>57849.13</v>
      </c>
      <c r="G14" s="226"/>
      <c r="H14" s="243">
        <v>1.2213142423117105</v>
      </c>
      <c r="I14" s="244">
        <v>11232.427086540802</v>
      </c>
      <c r="J14" s="226"/>
      <c r="K14" s="250" t="s">
        <v>147</v>
      </c>
      <c r="L14" s="251"/>
      <c r="M14" s="251"/>
      <c r="N14" s="252">
        <f>SUM(N12:N13)</f>
        <v>74020.9952</v>
      </c>
      <c r="O14" s="251"/>
      <c r="P14" s="251"/>
      <c r="Q14" s="252"/>
      <c r="R14" s="251"/>
      <c r="S14" s="254">
        <f>SUM(S12:S13)</f>
        <v>384909.17504</v>
      </c>
    </row>
    <row r="15" spans="1:21" ht="15" customHeight="1">
      <c r="A15" s="220"/>
      <c r="B15" s="255" t="s">
        <v>149</v>
      </c>
      <c r="C15" s="239">
        <v>26</v>
      </c>
      <c r="D15" s="240">
        <v>14961</v>
      </c>
      <c r="E15" s="241">
        <v>11.31</v>
      </c>
      <c r="F15" s="242">
        <v>169208.91</v>
      </c>
      <c r="G15" s="226"/>
      <c r="H15" s="243">
        <v>1.6188017176103413</v>
      </c>
      <c r="I15" s="244">
        <v>24218.892497168315</v>
      </c>
      <c r="J15" s="226"/>
      <c r="K15" s="256" t="s">
        <v>150</v>
      </c>
      <c r="L15" s="257" t="s">
        <v>151</v>
      </c>
      <c r="M15" s="258">
        <v>0.22</v>
      </c>
      <c r="N15" s="259">
        <f>F13*M15</f>
        <v>6148.053999999999</v>
      </c>
      <c r="O15" s="260" t="s">
        <v>152</v>
      </c>
      <c r="P15" s="261">
        <v>0.5</v>
      </c>
      <c r="Q15" s="275">
        <f>N15*P15</f>
        <v>3074.0269999999996</v>
      </c>
      <c r="R15" s="263">
        <v>4</v>
      </c>
      <c r="S15" s="264">
        <f aca="true" t="shared" si="3" ref="S15:S18">Q15*R15</f>
        <v>12296.107999999998</v>
      </c>
      <c r="U15" s="285"/>
    </row>
    <row r="16" spans="1:19" ht="16.5">
      <c r="A16" s="267" t="s">
        <v>160</v>
      </c>
      <c r="B16" s="267"/>
      <c r="C16" s="268">
        <v>432</v>
      </c>
      <c r="D16" s="268">
        <v>37587</v>
      </c>
      <c r="E16" s="269">
        <v>10.142136578769438</v>
      </c>
      <c r="F16" s="270">
        <v>255003.74</v>
      </c>
      <c r="G16" s="226"/>
      <c r="H16" s="271">
        <v>1.0009348374385545</v>
      </c>
      <c r="I16" s="272">
        <v>37622.13773480295</v>
      </c>
      <c r="J16" s="226"/>
      <c r="K16" s="256"/>
      <c r="L16" s="257"/>
      <c r="M16" s="258"/>
      <c r="N16" s="259"/>
      <c r="O16" s="273" t="s">
        <v>155</v>
      </c>
      <c r="P16" s="274">
        <v>0.5</v>
      </c>
      <c r="Q16" s="275">
        <f>N15*P16</f>
        <v>3074.0269999999996</v>
      </c>
      <c r="R16" s="234">
        <v>3.23</v>
      </c>
      <c r="S16" s="276">
        <f t="shared" si="3"/>
        <v>9929.107209999998</v>
      </c>
    </row>
    <row r="17" spans="1:21" ht="15.75">
      <c r="A17" s="278"/>
      <c r="B17" s="278"/>
      <c r="C17" s="278"/>
      <c r="D17" s="278"/>
      <c r="E17" s="278"/>
      <c r="F17" s="278"/>
      <c r="G17" s="226"/>
      <c r="H17" s="278"/>
      <c r="I17" s="278"/>
      <c r="J17" s="226"/>
      <c r="K17" s="256"/>
      <c r="L17" s="245" t="s">
        <v>156</v>
      </c>
      <c r="M17" s="279">
        <v>0.77</v>
      </c>
      <c r="N17" s="280">
        <f>(F14+F15)*M17</f>
        <v>174834.6908</v>
      </c>
      <c r="O17" s="260" t="s">
        <v>152</v>
      </c>
      <c r="P17" s="274">
        <v>0.62</v>
      </c>
      <c r="Q17" s="275">
        <f>N17*P17</f>
        <v>108397.508296</v>
      </c>
      <c r="R17" s="234">
        <v>4</v>
      </c>
      <c r="S17" s="276">
        <f t="shared" si="3"/>
        <v>433590.033184</v>
      </c>
      <c r="U17" s="285"/>
    </row>
    <row r="18" spans="1:19" ht="16.5">
      <c r="A18" s="278"/>
      <c r="B18" s="278"/>
      <c r="C18" s="278"/>
      <c r="D18" s="278"/>
      <c r="E18" s="278"/>
      <c r="F18" s="278"/>
      <c r="G18" s="226"/>
      <c r="H18" s="278"/>
      <c r="I18" s="278"/>
      <c r="J18" s="226"/>
      <c r="K18" s="256"/>
      <c r="L18" s="245"/>
      <c r="M18" s="279"/>
      <c r="N18" s="280"/>
      <c r="O18" s="273" t="s">
        <v>155</v>
      </c>
      <c r="P18" s="281">
        <v>0.38</v>
      </c>
      <c r="Q18" s="275">
        <f>N17*P18</f>
        <v>66437.18250400001</v>
      </c>
      <c r="R18" s="248">
        <v>3.23</v>
      </c>
      <c r="S18" s="249">
        <f t="shared" si="3"/>
        <v>214592.09948792003</v>
      </c>
    </row>
    <row r="19" spans="1:21" ht="16.5">
      <c r="A19" s="278"/>
      <c r="B19" s="278"/>
      <c r="C19" s="278"/>
      <c r="D19" s="278"/>
      <c r="E19" s="278"/>
      <c r="F19" s="278"/>
      <c r="G19" s="226"/>
      <c r="H19" s="278"/>
      <c r="I19" s="278"/>
      <c r="J19" s="226"/>
      <c r="K19" s="250" t="s">
        <v>158</v>
      </c>
      <c r="L19" s="251"/>
      <c r="M19" s="251"/>
      <c r="N19" s="252">
        <f>SUM(N15:N18)</f>
        <v>180982.74480000001</v>
      </c>
      <c r="O19" s="251"/>
      <c r="P19" s="251"/>
      <c r="Q19" s="252">
        <f>SUM(Q15:Q18)</f>
        <v>180982.74480000001</v>
      </c>
      <c r="R19" s="251"/>
      <c r="S19" s="286">
        <f>SUM(S15:S18)</f>
        <v>670407.34788192</v>
      </c>
      <c r="U19" s="285"/>
    </row>
    <row r="20" spans="1:19" ht="18" customHeight="1">
      <c r="A20" s="278"/>
      <c r="B20" s="278"/>
      <c r="C20" s="278"/>
      <c r="D20" s="278"/>
      <c r="E20" s="278"/>
      <c r="F20" s="278"/>
      <c r="G20" s="226"/>
      <c r="H20" s="278"/>
      <c r="I20" s="278"/>
      <c r="J20" s="226"/>
      <c r="K20" s="287" t="s">
        <v>161</v>
      </c>
      <c r="L20" s="288"/>
      <c r="M20" s="288"/>
      <c r="N20" s="282">
        <f>N14+N19</f>
        <v>255003.74000000002</v>
      </c>
      <c r="O20" s="288"/>
      <c r="P20" s="288"/>
      <c r="Q20" s="282"/>
      <c r="R20" s="288"/>
      <c r="S20" s="286">
        <f>S14+S19</f>
        <v>1055316.52292192</v>
      </c>
    </row>
    <row r="21" spans="1:19" ht="15.75">
      <c r="A21" s="220" t="s">
        <v>15</v>
      </c>
      <c r="B21" s="221" t="s">
        <v>137</v>
      </c>
      <c r="C21" s="289">
        <v>381</v>
      </c>
      <c r="D21" s="223">
        <v>8532</v>
      </c>
      <c r="E21" s="290" t="s">
        <v>138</v>
      </c>
      <c r="F21" s="225"/>
      <c r="G21" s="226"/>
      <c r="H21" s="227" t="s">
        <v>138</v>
      </c>
      <c r="I21" s="228"/>
      <c r="J21" s="226"/>
      <c r="K21" s="229" t="s">
        <v>140</v>
      </c>
      <c r="L21" s="230" t="s">
        <v>141</v>
      </c>
      <c r="M21" s="231">
        <v>0.8</v>
      </c>
      <c r="N21" s="232">
        <f>F22*M21</f>
        <v>50849.92000000001</v>
      </c>
      <c r="O21" s="233"/>
      <c r="P21" s="233"/>
      <c r="Q21" s="233"/>
      <c r="R21" s="234">
        <v>5.2</v>
      </c>
      <c r="S21" s="276">
        <f aca="true" t="shared" si="4" ref="S21:S22">N21*R21</f>
        <v>264419.5840000001</v>
      </c>
    </row>
    <row r="22" spans="1:19" ht="16.5">
      <c r="A22" s="220"/>
      <c r="B22" s="238" t="s">
        <v>143</v>
      </c>
      <c r="C22" s="232">
        <v>67</v>
      </c>
      <c r="D22" s="240">
        <v>7223</v>
      </c>
      <c r="E22" s="291">
        <v>8.8</v>
      </c>
      <c r="F22" s="242">
        <v>63562.40000000001</v>
      </c>
      <c r="G22" s="226"/>
      <c r="H22" s="243">
        <v>1.203904018741735</v>
      </c>
      <c r="I22" s="244">
        <v>8695.798727371552</v>
      </c>
      <c r="J22" s="226"/>
      <c r="K22" s="229"/>
      <c r="L22" s="245" t="s">
        <v>144</v>
      </c>
      <c r="M22" s="246">
        <v>0.46</v>
      </c>
      <c r="N22" s="247">
        <f>(F23+F24)*M22</f>
        <v>187164.77240000002</v>
      </c>
      <c r="O22" s="233"/>
      <c r="P22" s="233"/>
      <c r="Q22" s="233"/>
      <c r="R22" s="248">
        <v>5.2</v>
      </c>
      <c r="S22" s="249">
        <f t="shared" si="4"/>
        <v>973256.8164800002</v>
      </c>
    </row>
    <row r="23" spans="1:19" ht="15.75" customHeight="1">
      <c r="A23" s="220"/>
      <c r="B23" s="238" t="s">
        <v>146</v>
      </c>
      <c r="C23" s="232">
        <v>67</v>
      </c>
      <c r="D23" s="240">
        <v>15111</v>
      </c>
      <c r="E23" s="291">
        <v>11.66</v>
      </c>
      <c r="F23" s="242">
        <v>176194.26</v>
      </c>
      <c r="G23" s="226"/>
      <c r="H23" s="243">
        <v>1.991561641949856</v>
      </c>
      <c r="I23" s="244">
        <v>30094.487971504273</v>
      </c>
      <c r="J23" s="226"/>
      <c r="K23" s="287" t="s">
        <v>147</v>
      </c>
      <c r="L23" s="250"/>
      <c r="M23" s="251"/>
      <c r="N23" s="252">
        <f>SUM(N21:N22)</f>
        <v>238014.69240000003</v>
      </c>
      <c r="O23" s="251"/>
      <c r="P23" s="251"/>
      <c r="Q23" s="252"/>
      <c r="R23" s="251"/>
      <c r="S23" s="254">
        <f>SUM(S21:S22)</f>
        <v>1237676.4004800003</v>
      </c>
    </row>
    <row r="24" spans="1:19" ht="15" customHeight="1">
      <c r="A24" s="220"/>
      <c r="B24" s="255" t="s">
        <v>149</v>
      </c>
      <c r="C24" s="232">
        <v>32</v>
      </c>
      <c r="D24" s="240">
        <v>17384</v>
      </c>
      <c r="E24" s="291">
        <v>13.27</v>
      </c>
      <c r="F24" s="242">
        <v>230685.68</v>
      </c>
      <c r="G24" s="226"/>
      <c r="H24" s="243">
        <v>1.8059577989927664</v>
      </c>
      <c r="I24" s="244">
        <v>31394.770377690253</v>
      </c>
      <c r="J24" s="226"/>
      <c r="K24" s="256" t="s">
        <v>150</v>
      </c>
      <c r="L24" s="257" t="s">
        <v>151</v>
      </c>
      <c r="M24" s="258">
        <v>0.2</v>
      </c>
      <c r="N24" s="259">
        <f>F22*M24</f>
        <v>12712.480000000003</v>
      </c>
      <c r="O24" s="260" t="s">
        <v>152</v>
      </c>
      <c r="P24" s="261">
        <v>0.4</v>
      </c>
      <c r="Q24" s="275">
        <f>N24*P24</f>
        <v>5084.992000000002</v>
      </c>
      <c r="R24" s="263">
        <v>4</v>
      </c>
      <c r="S24" s="264">
        <f aca="true" t="shared" si="5" ref="S24:S27">Q24*R24</f>
        <v>20339.968000000008</v>
      </c>
    </row>
    <row r="25" spans="1:19" ht="16.5">
      <c r="A25" s="267" t="s">
        <v>162</v>
      </c>
      <c r="B25" s="267"/>
      <c r="C25" s="268">
        <v>547</v>
      </c>
      <c r="D25" s="268">
        <v>48250</v>
      </c>
      <c r="E25" s="269">
        <v>11.934102993404364</v>
      </c>
      <c r="F25" s="270">
        <v>470442.34</v>
      </c>
      <c r="G25" s="226"/>
      <c r="H25" s="271">
        <v>1.4546125818977427</v>
      </c>
      <c r="I25" s="272">
        <v>70185.05707656608</v>
      </c>
      <c r="J25" s="226"/>
      <c r="K25" s="256"/>
      <c r="L25" s="257"/>
      <c r="M25" s="258"/>
      <c r="N25" s="259"/>
      <c r="O25" s="273" t="s">
        <v>155</v>
      </c>
      <c r="P25" s="274">
        <v>0.6</v>
      </c>
      <c r="Q25" s="275">
        <f>N24*P25</f>
        <v>7627.488000000001</v>
      </c>
      <c r="R25" s="234">
        <v>3.23</v>
      </c>
      <c r="S25" s="276">
        <f t="shared" si="5"/>
        <v>24636.786240000005</v>
      </c>
    </row>
    <row r="26" spans="1:19" ht="15.75">
      <c r="A26" s="278"/>
      <c r="B26" s="278"/>
      <c r="C26" s="278"/>
      <c r="D26" s="278"/>
      <c r="E26" s="278"/>
      <c r="F26" s="278"/>
      <c r="G26" s="226"/>
      <c r="H26" s="278"/>
      <c r="I26" s="278"/>
      <c r="J26" s="226"/>
      <c r="K26" s="256"/>
      <c r="L26" s="245" t="s">
        <v>156</v>
      </c>
      <c r="M26" s="279">
        <v>0.54</v>
      </c>
      <c r="N26" s="280">
        <f>(F23+F24)*M26</f>
        <v>219715.16760000002</v>
      </c>
      <c r="O26" s="260" t="s">
        <v>152</v>
      </c>
      <c r="P26" s="274">
        <v>0.56</v>
      </c>
      <c r="Q26" s="275">
        <f>N26*P26</f>
        <v>123040.49385600002</v>
      </c>
      <c r="R26" s="234">
        <v>4</v>
      </c>
      <c r="S26" s="276">
        <f t="shared" si="5"/>
        <v>492161.97542400006</v>
      </c>
    </row>
    <row r="27" spans="1:19" ht="16.5">
      <c r="A27" s="278"/>
      <c r="B27" s="278"/>
      <c r="C27" s="278"/>
      <c r="D27" s="278"/>
      <c r="E27" s="278"/>
      <c r="F27" s="278"/>
      <c r="G27" s="226"/>
      <c r="H27" s="278"/>
      <c r="I27" s="278"/>
      <c r="J27" s="226"/>
      <c r="K27" s="256"/>
      <c r="L27" s="245"/>
      <c r="M27" s="279"/>
      <c r="N27" s="280"/>
      <c r="O27" s="273" t="s">
        <v>155</v>
      </c>
      <c r="P27" s="281">
        <v>0.44</v>
      </c>
      <c r="Q27" s="275">
        <f>N26*P27</f>
        <v>96674.67374400001</v>
      </c>
      <c r="R27" s="248">
        <v>3.23</v>
      </c>
      <c r="S27" s="249">
        <f t="shared" si="5"/>
        <v>312259.19619312003</v>
      </c>
    </row>
    <row r="28" spans="1:19" ht="16.5">
      <c r="A28" s="278"/>
      <c r="B28" s="278"/>
      <c r="C28" s="278"/>
      <c r="D28" s="278"/>
      <c r="E28" s="278"/>
      <c r="F28" s="278"/>
      <c r="G28" s="226"/>
      <c r="H28" s="278"/>
      <c r="I28" s="278"/>
      <c r="J28" s="226"/>
      <c r="K28" s="250" t="s">
        <v>158</v>
      </c>
      <c r="L28" s="251"/>
      <c r="M28" s="251"/>
      <c r="N28" s="252">
        <f>SUM(N24:N27)</f>
        <v>232427.64760000003</v>
      </c>
      <c r="O28" s="251"/>
      <c r="P28" s="251"/>
      <c r="Q28" s="252">
        <f>SUM(Q24:Q27)</f>
        <v>232427.64760000003</v>
      </c>
      <c r="R28" s="251"/>
      <c r="S28" s="254">
        <f>SUM(S24:S27)</f>
        <v>849397.9258571201</v>
      </c>
    </row>
    <row r="29" spans="1:19" ht="16.5">
      <c r="A29" s="278"/>
      <c r="B29" s="278"/>
      <c r="C29" s="278"/>
      <c r="D29" s="278"/>
      <c r="E29" s="278"/>
      <c r="F29" s="278"/>
      <c r="G29" s="226"/>
      <c r="H29" s="278"/>
      <c r="I29" s="278"/>
      <c r="J29" s="226"/>
      <c r="K29" s="287" t="s">
        <v>163</v>
      </c>
      <c r="L29" s="288"/>
      <c r="M29" s="288"/>
      <c r="N29" s="282">
        <f>N23+N28</f>
        <v>470442.3400000001</v>
      </c>
      <c r="O29" s="288"/>
      <c r="P29" s="288"/>
      <c r="Q29" s="288"/>
      <c r="R29" s="288"/>
      <c r="S29" s="286">
        <f>S23+S28</f>
        <v>2087074.3263371205</v>
      </c>
    </row>
    <row r="30" spans="1:19" ht="16.5">
      <c r="A30" s="292" t="s">
        <v>164</v>
      </c>
      <c r="B30" s="292"/>
      <c r="C30" s="293">
        <v>1394</v>
      </c>
      <c r="D30" s="293">
        <v>123403</v>
      </c>
      <c r="E30" s="294">
        <v>10.41879094881257</v>
      </c>
      <c r="F30" s="295">
        <v>920416.83</v>
      </c>
      <c r="G30" s="213"/>
      <c r="H30" s="271">
        <v>1.1252705628498336</v>
      </c>
      <c r="I30" s="272">
        <v>138861.763267358</v>
      </c>
      <c r="J30" s="226"/>
      <c r="K30" s="250" t="s">
        <v>165</v>
      </c>
      <c r="L30" s="251"/>
      <c r="M30" s="251"/>
      <c r="N30" s="252">
        <f>N11+N20+N29</f>
        <v>920416.8300000001</v>
      </c>
      <c r="O30" s="251"/>
      <c r="P30" s="251"/>
      <c r="Q30" s="251"/>
      <c r="R30" s="251"/>
      <c r="S30" s="296">
        <f>S11+S20+S29</f>
        <v>3978487.0416710405</v>
      </c>
    </row>
    <row r="31" spans="1:17" ht="15">
      <c r="A31" s="297" t="s">
        <v>166</v>
      </c>
      <c r="B31" s="297"/>
      <c r="C31" s="297"/>
      <c r="D31" s="297"/>
      <c r="E31" s="297"/>
      <c r="F31" s="297"/>
      <c r="G31" s="297"/>
      <c r="H31" s="297"/>
      <c r="L31" s="298"/>
      <c r="M31" s="299"/>
      <c r="N31" s="299"/>
      <c r="O31" s="299"/>
      <c r="P31" s="299"/>
      <c r="Q31" s="299"/>
    </row>
    <row r="32" spans="1:17" ht="15.75">
      <c r="A32" s="300" t="s">
        <v>167</v>
      </c>
      <c r="B32" s="300"/>
      <c r="C32" s="300"/>
      <c r="D32" s="300"/>
      <c r="E32" s="300"/>
      <c r="F32" s="300"/>
      <c r="G32" s="300"/>
      <c r="H32" s="300"/>
      <c r="L32" s="298"/>
      <c r="M32" s="299"/>
      <c r="N32" s="299"/>
      <c r="O32" s="299"/>
      <c r="P32" s="299"/>
      <c r="Q32" s="299"/>
    </row>
  </sheetData>
  <sheetProtection selectLockedCells="1" selectUnlockedCells="1"/>
  <mergeCells count="47">
    <mergeCell ref="A1:B1"/>
    <mergeCell ref="C1:F1"/>
    <mergeCell ref="H1:I1"/>
    <mergeCell ref="K1:S1"/>
    <mergeCell ref="U1:V1"/>
    <mergeCell ref="A3:A6"/>
    <mergeCell ref="K3:K4"/>
    <mergeCell ref="O3:Q4"/>
    <mergeCell ref="K6:K9"/>
    <mergeCell ref="L6:L7"/>
    <mergeCell ref="M6:M7"/>
    <mergeCell ref="N6:N7"/>
    <mergeCell ref="A7:B7"/>
    <mergeCell ref="A8:F11"/>
    <mergeCell ref="H8:I11"/>
    <mergeCell ref="L8:L9"/>
    <mergeCell ref="M8:M9"/>
    <mergeCell ref="N8:N9"/>
    <mergeCell ref="A12:A15"/>
    <mergeCell ref="K12:K13"/>
    <mergeCell ref="O12:Q13"/>
    <mergeCell ref="K15:K18"/>
    <mergeCell ref="L15:L16"/>
    <mergeCell ref="M15:M16"/>
    <mergeCell ref="N15:N16"/>
    <mergeCell ref="A16:B16"/>
    <mergeCell ref="A17:F20"/>
    <mergeCell ref="H17:I20"/>
    <mergeCell ref="L17:L18"/>
    <mergeCell ref="M17:M18"/>
    <mergeCell ref="N17:N18"/>
    <mergeCell ref="A21:A24"/>
    <mergeCell ref="K21:K22"/>
    <mergeCell ref="O21:Q22"/>
    <mergeCell ref="K24:K27"/>
    <mergeCell ref="L24:L25"/>
    <mergeCell ref="M24:M25"/>
    <mergeCell ref="N24:N25"/>
    <mergeCell ref="A25:B25"/>
    <mergeCell ref="A26:F29"/>
    <mergeCell ref="H26:I29"/>
    <mergeCell ref="L26:L27"/>
    <mergeCell ref="M26:M27"/>
    <mergeCell ref="N26:N27"/>
    <mergeCell ref="A30:B30"/>
    <mergeCell ref="A31:H31"/>
    <mergeCell ref="A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7" sqref="K7"/>
    </sheetView>
  </sheetViews>
  <sheetFormatPr defaultColWidth="8.00390625" defaultRowHeight="15"/>
  <cols>
    <col min="1" max="2" width="13.7109375" style="4" customWidth="1"/>
    <col min="3" max="3" width="14.7109375" style="4" customWidth="1"/>
    <col min="4" max="4" width="15.140625" style="4" customWidth="1"/>
    <col min="5" max="5" width="10.28125" style="4" customWidth="1"/>
    <col min="6" max="6" width="14.421875" style="4" customWidth="1"/>
    <col min="7" max="7" width="16.57421875" style="4" customWidth="1"/>
    <col min="8" max="8" width="9.140625" style="0" customWidth="1"/>
    <col min="9" max="16384" width="9.140625" style="4" customWidth="1"/>
  </cols>
  <sheetData>
    <row r="1" spans="1:7" ht="24.75" customHeight="1">
      <c r="A1" s="301">
        <v>2016</v>
      </c>
      <c r="B1" s="301"/>
      <c r="C1" s="6" t="s">
        <v>168</v>
      </c>
      <c r="D1" s="6"/>
      <c r="E1" s="6"/>
      <c r="F1" s="6"/>
      <c r="G1" s="6"/>
    </row>
    <row r="2" spans="1:7" ht="48">
      <c r="A2" s="302" t="s">
        <v>79</v>
      </c>
      <c r="B2" s="303" t="s">
        <v>169</v>
      </c>
      <c r="C2" s="303" t="s">
        <v>170</v>
      </c>
      <c r="D2" s="303" t="s">
        <v>171</v>
      </c>
      <c r="E2" s="303" t="s">
        <v>172</v>
      </c>
      <c r="F2" s="304" t="s">
        <v>173</v>
      </c>
      <c r="G2" s="305" t="s">
        <v>174</v>
      </c>
    </row>
    <row r="3" spans="1:7" ht="15">
      <c r="A3" s="306" t="s">
        <v>13</v>
      </c>
      <c r="B3" s="307" t="s">
        <v>175</v>
      </c>
      <c r="C3" s="308">
        <v>436080</v>
      </c>
      <c r="D3" s="309">
        <v>1.5</v>
      </c>
      <c r="E3" s="309">
        <v>0.45</v>
      </c>
      <c r="F3" s="310">
        <v>654120</v>
      </c>
      <c r="G3" s="311">
        <v>294354</v>
      </c>
    </row>
    <row r="4" spans="1:7" ht="15">
      <c r="A4" s="306"/>
      <c r="B4" s="312" t="s">
        <v>176</v>
      </c>
      <c r="C4" s="313">
        <v>0</v>
      </c>
      <c r="D4" s="314">
        <v>0</v>
      </c>
      <c r="E4" s="314">
        <v>0</v>
      </c>
      <c r="F4" s="315">
        <v>0</v>
      </c>
      <c r="G4" s="316">
        <v>0</v>
      </c>
    </row>
    <row r="5" spans="1:7" ht="15.75">
      <c r="A5" s="306"/>
      <c r="B5" s="317" t="s">
        <v>177</v>
      </c>
      <c r="C5" s="318">
        <v>436080</v>
      </c>
      <c r="D5" s="319">
        <v>1.5</v>
      </c>
      <c r="E5" s="319">
        <v>0.45</v>
      </c>
      <c r="F5" s="320">
        <v>654120</v>
      </c>
      <c r="G5" s="321">
        <v>294354</v>
      </c>
    </row>
    <row r="6" spans="1:7" ht="15">
      <c r="A6" s="322" t="s">
        <v>14</v>
      </c>
      <c r="B6" s="323" t="s">
        <v>175</v>
      </c>
      <c r="C6" s="313">
        <v>504435</v>
      </c>
      <c r="D6" s="314">
        <v>1.45</v>
      </c>
      <c r="E6" s="314">
        <v>0.45</v>
      </c>
      <c r="F6" s="315">
        <v>731430.75</v>
      </c>
      <c r="G6" s="316">
        <v>329143.8375</v>
      </c>
    </row>
    <row r="7" spans="1:7" ht="15">
      <c r="A7" s="322"/>
      <c r="B7" s="312" t="s">
        <v>176</v>
      </c>
      <c r="C7" s="313">
        <v>324</v>
      </c>
      <c r="D7" s="314">
        <v>1.2</v>
      </c>
      <c r="E7" s="314">
        <v>0.2</v>
      </c>
      <c r="F7" s="315">
        <v>388.8</v>
      </c>
      <c r="G7" s="316">
        <v>77.76</v>
      </c>
    </row>
    <row r="8" spans="1:7" ht="15.75">
      <c r="A8" s="322"/>
      <c r="B8" s="317" t="s">
        <v>177</v>
      </c>
      <c r="C8" s="318">
        <v>504759</v>
      </c>
      <c r="D8" s="319">
        <v>1.4498395273784124</v>
      </c>
      <c r="E8" s="319">
        <v>0.4498671803725386</v>
      </c>
      <c r="F8" s="320">
        <v>731819.55</v>
      </c>
      <c r="G8" s="321">
        <v>329221.59750000003</v>
      </c>
    </row>
    <row r="9" spans="1:7" ht="15">
      <c r="A9" s="324" t="s">
        <v>15</v>
      </c>
      <c r="B9" s="323" t="s">
        <v>175</v>
      </c>
      <c r="C9" s="313">
        <v>468648</v>
      </c>
      <c r="D9" s="314">
        <v>1.75</v>
      </c>
      <c r="E9" s="314">
        <v>0.46</v>
      </c>
      <c r="F9" s="315">
        <v>820134</v>
      </c>
      <c r="G9" s="316">
        <v>377261.64</v>
      </c>
    </row>
    <row r="10" spans="1:7" ht="15">
      <c r="A10" s="324"/>
      <c r="B10" s="312" t="s">
        <v>176</v>
      </c>
      <c r="C10" s="313">
        <v>19795</v>
      </c>
      <c r="D10" s="314">
        <v>1.2</v>
      </c>
      <c r="E10" s="314">
        <v>0.2</v>
      </c>
      <c r="F10" s="315">
        <v>23754</v>
      </c>
      <c r="G10" s="316">
        <v>4750.8</v>
      </c>
    </row>
    <row r="11" spans="1:7" ht="16.5">
      <c r="A11" s="324"/>
      <c r="B11" s="317" t="s">
        <v>177</v>
      </c>
      <c r="C11" s="325">
        <v>488443</v>
      </c>
      <c r="D11" s="326">
        <v>1.72771029577658</v>
      </c>
      <c r="E11" s="326">
        <v>0.452681445879074</v>
      </c>
      <c r="F11" s="327">
        <v>843888</v>
      </c>
      <c r="G11" s="328">
        <v>382012.44</v>
      </c>
    </row>
    <row r="12" spans="1:7" ht="15">
      <c r="A12" s="329" t="s">
        <v>16</v>
      </c>
      <c r="B12" s="307" t="s">
        <v>175</v>
      </c>
      <c r="C12" s="308">
        <v>1409163</v>
      </c>
      <c r="D12" s="309">
        <v>1.56524458135787</v>
      </c>
      <c r="E12" s="309">
        <v>0.4537182738829744</v>
      </c>
      <c r="F12" s="310">
        <v>2205684.75</v>
      </c>
      <c r="G12" s="311">
        <v>1000759.4775</v>
      </c>
    </row>
    <row r="13" spans="1:7" ht="15">
      <c r="A13" s="329"/>
      <c r="B13" s="312" t="s">
        <v>176</v>
      </c>
      <c r="C13" s="313">
        <v>20119</v>
      </c>
      <c r="D13" s="314">
        <v>1.2</v>
      </c>
      <c r="E13" s="314">
        <v>0.2</v>
      </c>
      <c r="F13" s="315">
        <v>24142.8</v>
      </c>
      <c r="G13" s="316">
        <v>4828.5599999999995</v>
      </c>
    </row>
    <row r="14" spans="1:7" ht="16.5">
      <c r="A14" s="329"/>
      <c r="B14" s="330" t="s">
        <v>177</v>
      </c>
      <c r="C14" s="325">
        <v>1429282</v>
      </c>
      <c r="D14" s="326">
        <v>1.560103289623741</v>
      </c>
      <c r="E14" s="326">
        <v>0.4509712141192264</v>
      </c>
      <c r="F14" s="327">
        <v>2229827.55</v>
      </c>
      <c r="G14" s="328">
        <v>1005588.0375</v>
      </c>
    </row>
    <row r="18" ht="15">
      <c r="D18" s="331"/>
    </row>
  </sheetData>
  <sheetProtection selectLockedCells="1" selectUnlockedCells="1"/>
  <mergeCells count="6">
    <mergeCell ref="A1:B1"/>
    <mergeCell ref="C1:G1"/>
    <mergeCell ref="A3:A5"/>
    <mergeCell ref="A6:A8"/>
    <mergeCell ref="A9:A11"/>
    <mergeCell ref="A12:A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1" sqref="A1"/>
    </sheetView>
  </sheetViews>
  <sheetFormatPr defaultColWidth="10.28125" defaultRowHeight="15"/>
  <cols>
    <col min="1" max="1" width="13.140625" style="4" customWidth="1"/>
    <col min="2" max="2" width="10.7109375" style="4" customWidth="1"/>
    <col min="3" max="3" width="13.00390625" style="4" customWidth="1"/>
    <col min="4" max="4" width="9.7109375" style="4" customWidth="1"/>
    <col min="5" max="5" width="11.421875" style="117" customWidth="1"/>
    <col min="6" max="7" width="16.8515625" style="4" customWidth="1"/>
    <col min="8" max="8" width="13.00390625" style="4" customWidth="1"/>
    <col min="9" max="9" width="8.7109375" style="4" customWidth="1"/>
    <col min="10" max="10" width="11.421875" style="4" customWidth="1"/>
    <col min="11" max="11" width="11.57421875" style="4" customWidth="1"/>
    <col min="12" max="12" width="14.57421875" style="4" customWidth="1"/>
    <col min="13" max="13" width="13.7109375" style="4" customWidth="1"/>
    <col min="14" max="14" width="11.421875" style="4" customWidth="1"/>
    <col min="15" max="15" width="13.00390625" style="4" customWidth="1"/>
    <col min="16" max="16" width="11.00390625" style="15" customWidth="1"/>
    <col min="17" max="18" width="11.57421875" style="4" customWidth="1"/>
    <col min="19" max="19" width="14.57421875" style="4" customWidth="1"/>
    <col min="20" max="16384" width="11.421875" style="4" customWidth="1"/>
  </cols>
  <sheetData>
    <row r="1" spans="1:19" ht="12.75" customHeight="1">
      <c r="A1" s="332">
        <v>2016</v>
      </c>
      <c r="B1" s="333" t="s">
        <v>178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1:19" ht="21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ht="18.75">
      <c r="A3" s="332"/>
      <c r="B3" s="334" t="s">
        <v>179</v>
      </c>
      <c r="C3" s="334"/>
      <c r="D3" s="334"/>
      <c r="E3" s="334"/>
      <c r="F3" s="334" t="s">
        <v>180</v>
      </c>
      <c r="G3" s="334"/>
      <c r="H3" s="334"/>
      <c r="I3" s="334"/>
      <c r="J3" s="334"/>
      <c r="K3" s="334"/>
      <c r="L3" s="334"/>
      <c r="M3" s="335" t="s">
        <v>46</v>
      </c>
      <c r="N3" s="335"/>
      <c r="O3" s="335"/>
      <c r="P3" s="335"/>
      <c r="Q3" s="335"/>
      <c r="R3" s="335"/>
      <c r="S3" s="335"/>
    </row>
    <row r="4" spans="1:20" ht="38.25" customHeight="1">
      <c r="A4" s="336" t="s">
        <v>79</v>
      </c>
      <c r="B4" s="337" t="s">
        <v>181</v>
      </c>
      <c r="C4" s="336" t="s">
        <v>182</v>
      </c>
      <c r="D4" s="337" t="s">
        <v>183</v>
      </c>
      <c r="E4" s="336" t="s">
        <v>184</v>
      </c>
      <c r="F4" s="338" t="s">
        <v>79</v>
      </c>
      <c r="G4" s="339" t="s">
        <v>181</v>
      </c>
      <c r="H4" s="340" t="s">
        <v>182</v>
      </c>
      <c r="I4" s="340" t="s">
        <v>184</v>
      </c>
      <c r="J4" s="339" t="s">
        <v>183</v>
      </c>
      <c r="K4" s="340" t="s">
        <v>185</v>
      </c>
      <c r="L4" s="341" t="s">
        <v>184</v>
      </c>
      <c r="M4" s="342" t="s">
        <v>79</v>
      </c>
      <c r="N4" s="337" t="s">
        <v>181</v>
      </c>
      <c r="O4" s="336" t="s">
        <v>182</v>
      </c>
      <c r="P4" s="337" t="s">
        <v>186</v>
      </c>
      <c r="Q4" s="336" t="s">
        <v>187</v>
      </c>
      <c r="R4" s="336" t="s">
        <v>185</v>
      </c>
      <c r="S4" s="343" t="s">
        <v>187</v>
      </c>
      <c r="T4" s="344"/>
    </row>
    <row r="5" spans="1:20" ht="15.75" customHeight="1">
      <c r="A5" s="345" t="s">
        <v>13</v>
      </c>
      <c r="B5" s="346" t="s">
        <v>188</v>
      </c>
      <c r="C5" s="347">
        <v>436080</v>
      </c>
      <c r="D5" s="348">
        <v>2.56</v>
      </c>
      <c r="E5" s="349">
        <v>1116364.8</v>
      </c>
      <c r="F5" s="350" t="s">
        <v>13</v>
      </c>
      <c r="G5" s="351" t="s">
        <v>189</v>
      </c>
      <c r="H5" s="352">
        <v>28679</v>
      </c>
      <c r="I5" s="353">
        <v>20.08</v>
      </c>
      <c r="J5" s="352">
        <v>575874.32</v>
      </c>
      <c r="K5" s="353">
        <v>0.8</v>
      </c>
      <c r="L5" s="354">
        <v>460699.456</v>
      </c>
      <c r="M5" s="355" t="s">
        <v>13</v>
      </c>
      <c r="N5" s="356" t="s">
        <v>190</v>
      </c>
      <c r="O5" s="352">
        <v>184204</v>
      </c>
      <c r="P5" s="357">
        <v>5.61</v>
      </c>
      <c r="Q5" s="352">
        <v>1033384.44</v>
      </c>
      <c r="R5" s="358">
        <v>0.8</v>
      </c>
      <c r="S5" s="354">
        <v>826707.5520000001</v>
      </c>
      <c r="T5" s="344"/>
    </row>
    <row r="6" spans="1:20" ht="15.75" customHeight="1">
      <c r="A6" s="345"/>
      <c r="B6" s="356" t="s">
        <v>191</v>
      </c>
      <c r="C6" s="359">
        <v>479688.00000000006</v>
      </c>
      <c r="D6" s="360">
        <v>0.73</v>
      </c>
      <c r="E6" s="361">
        <v>350172.24000000005</v>
      </c>
      <c r="F6" s="350"/>
      <c r="G6" s="351" t="s">
        <v>192</v>
      </c>
      <c r="H6" s="352">
        <v>9501</v>
      </c>
      <c r="I6" s="353">
        <v>20.08</v>
      </c>
      <c r="J6" s="352">
        <v>190780.08</v>
      </c>
      <c r="K6" s="353">
        <v>0.8</v>
      </c>
      <c r="L6" s="354">
        <v>152624.06399999998</v>
      </c>
      <c r="M6" s="355"/>
      <c r="N6" s="356" t="s">
        <v>48</v>
      </c>
      <c r="O6" s="352">
        <v>3413920</v>
      </c>
      <c r="P6" s="357">
        <v>1.5</v>
      </c>
      <c r="Q6" s="352">
        <v>5120880</v>
      </c>
      <c r="R6" s="358">
        <v>0.8</v>
      </c>
      <c r="S6" s="354">
        <v>4096704</v>
      </c>
      <c r="T6" s="344"/>
    </row>
    <row r="7" spans="1:20" ht="15.75" customHeight="1">
      <c r="A7" s="345"/>
      <c r="B7" s="356" t="s">
        <v>193</v>
      </c>
      <c r="C7" s="359">
        <v>20361</v>
      </c>
      <c r="D7" s="360">
        <v>2.19</v>
      </c>
      <c r="E7" s="361">
        <v>44590.59</v>
      </c>
      <c r="F7" s="350"/>
      <c r="G7" s="351" t="s">
        <v>48</v>
      </c>
      <c r="H7" s="352">
        <v>230624</v>
      </c>
      <c r="I7" s="353">
        <v>3.65</v>
      </c>
      <c r="J7" s="352">
        <v>841777.6</v>
      </c>
      <c r="K7" s="353">
        <v>0.8</v>
      </c>
      <c r="L7" s="354">
        <v>673422.08</v>
      </c>
      <c r="M7" s="355" t="s">
        <v>14</v>
      </c>
      <c r="N7" s="356" t="s">
        <v>190</v>
      </c>
      <c r="O7" s="352">
        <v>68188</v>
      </c>
      <c r="P7" s="357">
        <v>5.61</v>
      </c>
      <c r="Q7" s="352">
        <v>382534.68</v>
      </c>
      <c r="R7" s="358">
        <v>0.8</v>
      </c>
      <c r="S7" s="354">
        <v>306027.744</v>
      </c>
      <c r="T7" s="344"/>
    </row>
    <row r="8" spans="1:20" ht="15.75" customHeight="1">
      <c r="A8" s="345"/>
      <c r="B8" s="356" t="s">
        <v>43</v>
      </c>
      <c r="C8" s="359">
        <v>22397.1</v>
      </c>
      <c r="D8" s="360">
        <v>0.55</v>
      </c>
      <c r="E8" s="361">
        <v>12318.405000000002</v>
      </c>
      <c r="F8" s="350" t="s">
        <v>14</v>
      </c>
      <c r="G8" s="351" t="s">
        <v>189</v>
      </c>
      <c r="H8" s="352">
        <v>13591</v>
      </c>
      <c r="I8" s="353">
        <v>20.08</v>
      </c>
      <c r="J8" s="352">
        <v>272907.27999999997</v>
      </c>
      <c r="K8" s="353">
        <v>0.8</v>
      </c>
      <c r="L8" s="354">
        <v>218325.824</v>
      </c>
      <c r="M8" s="355"/>
      <c r="N8" s="356" t="s">
        <v>48</v>
      </c>
      <c r="O8" s="352">
        <v>999718</v>
      </c>
      <c r="P8" s="357">
        <v>1.5</v>
      </c>
      <c r="Q8" s="352">
        <v>1499577</v>
      </c>
      <c r="R8" s="358">
        <v>0.8</v>
      </c>
      <c r="S8" s="354">
        <v>1199661.6</v>
      </c>
      <c r="T8" s="344"/>
    </row>
    <row r="9" spans="1:20" ht="15.75" customHeight="1">
      <c r="A9" s="350" t="s">
        <v>14</v>
      </c>
      <c r="B9" s="346" t="s">
        <v>188</v>
      </c>
      <c r="C9" s="359">
        <v>504759</v>
      </c>
      <c r="D9" s="360">
        <v>2.56</v>
      </c>
      <c r="E9" s="361">
        <v>1292183.04</v>
      </c>
      <c r="F9" s="350"/>
      <c r="G9" s="351" t="s">
        <v>192</v>
      </c>
      <c r="H9" s="352">
        <v>316</v>
      </c>
      <c r="I9" s="353">
        <v>20.08</v>
      </c>
      <c r="J9" s="352">
        <v>6345.28</v>
      </c>
      <c r="K9" s="353">
        <v>0.8</v>
      </c>
      <c r="L9" s="354">
        <v>5076.224</v>
      </c>
      <c r="M9" s="362" t="s">
        <v>15</v>
      </c>
      <c r="N9" s="356" t="s">
        <v>190</v>
      </c>
      <c r="O9" s="352">
        <v>240120</v>
      </c>
      <c r="P9" s="357">
        <v>5.61</v>
      </c>
      <c r="Q9" s="352">
        <v>1347073.2000000002</v>
      </c>
      <c r="R9" s="358">
        <v>0.8</v>
      </c>
      <c r="S9" s="354">
        <v>1077658.5600000003</v>
      </c>
      <c r="T9" s="344"/>
    </row>
    <row r="10" spans="1:20" ht="15.75" customHeight="1">
      <c r="A10" s="350"/>
      <c r="B10" s="356" t="s">
        <v>191</v>
      </c>
      <c r="C10" s="359">
        <v>555234.9</v>
      </c>
      <c r="D10" s="360">
        <v>0.73</v>
      </c>
      <c r="E10" s="361">
        <v>405321.477</v>
      </c>
      <c r="F10" s="350"/>
      <c r="G10" s="351" t="s">
        <v>48</v>
      </c>
      <c r="H10" s="352">
        <v>32688</v>
      </c>
      <c r="I10" s="353">
        <v>3.65</v>
      </c>
      <c r="J10" s="352">
        <v>119311.2</v>
      </c>
      <c r="K10" s="353">
        <v>0.8</v>
      </c>
      <c r="L10" s="354">
        <v>95448.96</v>
      </c>
      <c r="M10" s="362"/>
      <c r="N10" s="356" t="s">
        <v>48</v>
      </c>
      <c r="O10" s="363">
        <v>1964914</v>
      </c>
      <c r="P10" s="364">
        <v>1.5</v>
      </c>
      <c r="Q10" s="363">
        <v>2947371</v>
      </c>
      <c r="R10" s="365">
        <v>0.8</v>
      </c>
      <c r="S10" s="354">
        <v>2357896.8000000003</v>
      </c>
      <c r="T10" s="344"/>
    </row>
    <row r="11" spans="1:20" ht="15.75" customHeight="1">
      <c r="A11" s="350"/>
      <c r="B11" s="356" t="s">
        <v>193</v>
      </c>
      <c r="C11" s="359">
        <v>11748</v>
      </c>
      <c r="D11" s="360">
        <v>2.19</v>
      </c>
      <c r="E11" s="361">
        <v>25728.12</v>
      </c>
      <c r="F11" s="350" t="s">
        <v>15</v>
      </c>
      <c r="G11" s="351" t="s">
        <v>189</v>
      </c>
      <c r="H11" s="352">
        <v>5891</v>
      </c>
      <c r="I11" s="353">
        <v>20.08</v>
      </c>
      <c r="J11" s="352">
        <v>118291.27999999998</v>
      </c>
      <c r="K11" s="353">
        <v>0.8</v>
      </c>
      <c r="L11" s="354">
        <v>94633.02399999999</v>
      </c>
      <c r="M11" s="366" t="s">
        <v>194</v>
      </c>
      <c r="N11" s="366"/>
      <c r="O11" s="367">
        <v>492512</v>
      </c>
      <c r="P11" s="368">
        <v>5.61</v>
      </c>
      <c r="Q11" s="367">
        <v>2762992.32</v>
      </c>
      <c r="R11" s="369">
        <v>0.8</v>
      </c>
      <c r="S11" s="370">
        <v>2210393.856</v>
      </c>
      <c r="T11" s="344"/>
    </row>
    <row r="12" spans="1:20" ht="15.75" customHeight="1">
      <c r="A12" s="350"/>
      <c r="B12" s="356" t="s">
        <v>43</v>
      </c>
      <c r="C12" s="359">
        <v>12922.8</v>
      </c>
      <c r="D12" s="360">
        <v>0.55</v>
      </c>
      <c r="E12" s="361">
        <v>7107.540000000001</v>
      </c>
      <c r="F12" s="350"/>
      <c r="G12" s="351" t="s">
        <v>192</v>
      </c>
      <c r="H12" s="352">
        <v>4206</v>
      </c>
      <c r="I12" s="353">
        <v>20.08</v>
      </c>
      <c r="J12" s="352">
        <v>84456.48</v>
      </c>
      <c r="K12" s="353">
        <v>0.8</v>
      </c>
      <c r="L12" s="354">
        <v>67565.184</v>
      </c>
      <c r="M12" s="366" t="s">
        <v>195</v>
      </c>
      <c r="N12" s="366"/>
      <c r="O12" s="367">
        <v>6378552</v>
      </c>
      <c r="P12" s="368">
        <v>1.5</v>
      </c>
      <c r="Q12" s="367">
        <v>9567828</v>
      </c>
      <c r="R12" s="369">
        <v>0.8</v>
      </c>
      <c r="S12" s="370">
        <v>7654262.4</v>
      </c>
      <c r="T12" s="344"/>
    </row>
    <row r="13" spans="1:20" ht="15.75" customHeight="1">
      <c r="A13" s="350" t="s">
        <v>15</v>
      </c>
      <c r="B13" s="346" t="s">
        <v>188</v>
      </c>
      <c r="C13" s="359">
        <v>488443</v>
      </c>
      <c r="D13" s="360">
        <v>2.56</v>
      </c>
      <c r="E13" s="361">
        <v>1250414.08</v>
      </c>
      <c r="F13" s="350"/>
      <c r="G13" s="351" t="s">
        <v>48</v>
      </c>
      <c r="H13" s="352">
        <v>69395</v>
      </c>
      <c r="I13" s="353">
        <v>3.65</v>
      </c>
      <c r="J13" s="352">
        <v>253291.75</v>
      </c>
      <c r="K13" s="353">
        <v>0.8</v>
      </c>
      <c r="L13" s="354">
        <v>202633.40000000002</v>
      </c>
      <c r="M13" s="371" t="s">
        <v>196</v>
      </c>
      <c r="N13" s="371"/>
      <c r="O13" s="371"/>
      <c r="P13" s="371"/>
      <c r="Q13" s="371"/>
      <c r="R13" s="371"/>
      <c r="S13" s="372">
        <f>S11+S12</f>
        <v>9864656.256000001</v>
      </c>
      <c r="T13" s="344"/>
    </row>
    <row r="14" spans="1:20" ht="15.75" customHeight="1">
      <c r="A14" s="350"/>
      <c r="B14" s="356" t="s">
        <v>191</v>
      </c>
      <c r="C14" s="359">
        <v>537287.3</v>
      </c>
      <c r="D14" s="360">
        <v>0.73</v>
      </c>
      <c r="E14" s="361">
        <v>392219.72900000005</v>
      </c>
      <c r="F14" s="373" t="s">
        <v>197</v>
      </c>
      <c r="G14" s="374"/>
      <c r="H14" s="367">
        <v>48161</v>
      </c>
      <c r="I14" s="375"/>
      <c r="J14" s="367">
        <v>967072.8799999999</v>
      </c>
      <c r="K14" s="375"/>
      <c r="L14" s="376">
        <v>773658.304</v>
      </c>
      <c r="M14" s="377" t="s">
        <v>198</v>
      </c>
      <c r="N14" s="377"/>
      <c r="O14" s="344"/>
      <c r="P14" s="378"/>
      <c r="Q14" s="379"/>
      <c r="R14" s="344"/>
      <c r="S14" s="344"/>
      <c r="T14" s="344"/>
    </row>
    <row r="15" spans="1:20" ht="15.75" customHeight="1">
      <c r="A15" s="350"/>
      <c r="B15" s="356" t="s">
        <v>193</v>
      </c>
      <c r="C15" s="359">
        <v>12168</v>
      </c>
      <c r="D15" s="360">
        <v>2.19</v>
      </c>
      <c r="E15" s="361">
        <v>26647.92</v>
      </c>
      <c r="F15" s="373" t="s">
        <v>199</v>
      </c>
      <c r="G15" s="374"/>
      <c r="H15" s="367">
        <v>14023</v>
      </c>
      <c r="I15" s="375"/>
      <c r="J15" s="367">
        <v>281581.83999999997</v>
      </c>
      <c r="K15" s="375"/>
      <c r="L15" s="376">
        <v>225265.47199999995</v>
      </c>
      <c r="M15" s="344"/>
      <c r="N15" s="344"/>
      <c r="O15" s="344"/>
      <c r="P15" s="378"/>
      <c r="Q15" s="344"/>
      <c r="R15" s="344"/>
      <c r="S15" s="344"/>
      <c r="T15" s="344"/>
    </row>
    <row r="16" spans="1:20" ht="15.75" customHeight="1">
      <c r="A16" s="350"/>
      <c r="B16" s="356" t="s">
        <v>43</v>
      </c>
      <c r="C16" s="359">
        <v>13384.8</v>
      </c>
      <c r="D16" s="360">
        <v>0.55</v>
      </c>
      <c r="E16" s="361">
        <v>7361.640000000001</v>
      </c>
      <c r="F16" s="380" t="s">
        <v>195</v>
      </c>
      <c r="G16" s="381"/>
      <c r="H16" s="367">
        <v>332707</v>
      </c>
      <c r="I16" s="375"/>
      <c r="J16" s="367">
        <v>1214380.5499999998</v>
      </c>
      <c r="K16" s="375"/>
      <c r="L16" s="376">
        <v>971504.44</v>
      </c>
      <c r="M16" s="344"/>
      <c r="N16" s="344"/>
      <c r="O16" s="344"/>
      <c r="P16" s="378"/>
      <c r="Q16" s="344"/>
      <c r="R16" s="344"/>
      <c r="S16" s="344"/>
      <c r="T16" s="344"/>
    </row>
    <row r="17" spans="1:20" ht="15.75" customHeight="1">
      <c r="A17" s="373" t="s">
        <v>200</v>
      </c>
      <c r="B17" s="374"/>
      <c r="C17" s="382">
        <v>1429282</v>
      </c>
      <c r="D17" s="383">
        <v>2.56</v>
      </c>
      <c r="E17" s="384">
        <v>3658961.92</v>
      </c>
      <c r="F17" s="385" t="s">
        <v>196</v>
      </c>
      <c r="G17" s="385"/>
      <c r="H17" s="385"/>
      <c r="I17" s="385"/>
      <c r="J17" s="385"/>
      <c r="K17" s="385"/>
      <c r="L17" s="372">
        <f>L14+L15+L16</f>
        <v>1970428.216</v>
      </c>
      <c r="M17" s="344"/>
      <c r="N17" s="344"/>
      <c r="O17" s="344"/>
      <c r="P17" s="378"/>
      <c r="Q17" s="344"/>
      <c r="R17" s="344"/>
      <c r="S17" s="344"/>
      <c r="T17" s="344"/>
    </row>
    <row r="18" spans="1:20" ht="15.75" customHeight="1">
      <c r="A18" s="373" t="s">
        <v>201</v>
      </c>
      <c r="B18" s="374"/>
      <c r="C18" s="382">
        <v>1572210.2000000002</v>
      </c>
      <c r="D18" s="383">
        <v>0.73</v>
      </c>
      <c r="E18" s="386">
        <v>1147713.446</v>
      </c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78"/>
      <c r="Q18" s="344"/>
      <c r="R18" s="344"/>
      <c r="S18" s="344"/>
      <c r="T18" s="344"/>
    </row>
    <row r="19" spans="1:20" ht="15.75" customHeight="1">
      <c r="A19" s="380" t="s">
        <v>202</v>
      </c>
      <c r="B19" s="381"/>
      <c r="C19" s="387">
        <v>44277</v>
      </c>
      <c r="D19" s="383">
        <v>2.19</v>
      </c>
      <c r="E19" s="386">
        <v>96966.63</v>
      </c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78"/>
      <c r="Q19" s="344"/>
      <c r="R19" s="344"/>
      <c r="S19" s="344"/>
      <c r="T19" s="344"/>
    </row>
    <row r="20" spans="1:20" ht="15.75" customHeight="1">
      <c r="A20" s="380" t="s">
        <v>203</v>
      </c>
      <c r="B20" s="381"/>
      <c r="C20" s="387">
        <v>48704.7</v>
      </c>
      <c r="D20" s="383">
        <v>0.55</v>
      </c>
      <c r="E20" s="386">
        <v>26787.585000000003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78"/>
      <c r="Q20" s="344"/>
      <c r="R20" s="344"/>
      <c r="S20" s="344"/>
      <c r="T20" s="344"/>
    </row>
    <row r="21" spans="1:20" ht="15.75" customHeight="1">
      <c r="A21" s="385" t="s">
        <v>196</v>
      </c>
      <c r="B21" s="385"/>
      <c r="C21" s="385"/>
      <c r="D21" s="385"/>
      <c r="E21" s="388">
        <f>E17+E18+E19+E20</f>
        <v>4930429.581</v>
      </c>
      <c r="F21" s="344"/>
      <c r="G21" s="344"/>
      <c r="H21" s="344"/>
      <c r="I21" s="344"/>
      <c r="J21" s="344"/>
      <c r="K21" s="344"/>
      <c r="L21" s="344"/>
      <c r="M21" s="344"/>
      <c r="N21" s="344"/>
      <c r="O21" s="344" t="s">
        <v>157</v>
      </c>
      <c r="P21" s="378"/>
      <c r="Q21" s="344"/>
      <c r="R21" s="344"/>
      <c r="S21" s="344"/>
      <c r="T21" s="344"/>
    </row>
    <row r="22" ht="15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 selectLockedCells="1" selectUnlockedCells="1"/>
  <mergeCells count="20">
    <mergeCell ref="A1:A3"/>
    <mergeCell ref="B1:S2"/>
    <mergeCell ref="B3:E3"/>
    <mergeCell ref="F3:L3"/>
    <mergeCell ref="M3:S3"/>
    <mergeCell ref="A5:A8"/>
    <mergeCell ref="F5:F7"/>
    <mergeCell ref="M5:M6"/>
    <mergeCell ref="M7:M8"/>
    <mergeCell ref="F8:F10"/>
    <mergeCell ref="A9:A12"/>
    <mergeCell ref="M9:M10"/>
    <mergeCell ref="F11:F13"/>
    <mergeCell ref="M11:N11"/>
    <mergeCell ref="M12:N12"/>
    <mergeCell ref="A13:A16"/>
    <mergeCell ref="M13:R13"/>
    <mergeCell ref="M14:N14"/>
    <mergeCell ref="F17:K17"/>
    <mergeCell ref="A21:D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"/>
    </sheetView>
  </sheetViews>
  <sheetFormatPr defaultColWidth="10.28125" defaultRowHeight="15"/>
  <cols>
    <col min="1" max="1" width="18.421875" style="0" customWidth="1"/>
    <col min="2" max="2" width="45.8515625" style="0" customWidth="1"/>
    <col min="3" max="3" width="14.00390625" style="0" customWidth="1"/>
    <col min="4" max="4" width="10.7109375" style="0" customWidth="1"/>
    <col min="5" max="5" width="13.7109375" style="0" customWidth="1"/>
    <col min="6" max="6" width="14.00390625" style="0" customWidth="1"/>
    <col min="7" max="16384" width="11.00390625" style="0" customWidth="1"/>
  </cols>
  <sheetData>
    <row r="1" spans="1:6" ht="18">
      <c r="A1" s="389">
        <v>2016</v>
      </c>
      <c r="B1" s="390" t="s">
        <v>204</v>
      </c>
      <c r="C1" s="390"/>
      <c r="D1" s="390"/>
      <c r="E1" s="390"/>
      <c r="F1" s="390"/>
    </row>
    <row r="2" spans="1:5" ht="12" customHeight="1">
      <c r="A2" s="391"/>
      <c r="B2" s="392"/>
      <c r="C2" s="392"/>
      <c r="D2" s="392"/>
      <c r="E2" s="392"/>
    </row>
    <row r="3" spans="1:6" ht="16.5">
      <c r="A3" s="393" t="s">
        <v>205</v>
      </c>
      <c r="B3" s="394"/>
      <c r="C3" s="395" t="s">
        <v>13</v>
      </c>
      <c r="D3" s="395" t="s">
        <v>14</v>
      </c>
      <c r="E3" s="395" t="s">
        <v>15</v>
      </c>
      <c r="F3" s="395" t="s">
        <v>18</v>
      </c>
    </row>
    <row r="4" spans="1:6" ht="15.75">
      <c r="A4" s="396" t="s">
        <v>206</v>
      </c>
      <c r="B4" s="397" t="s">
        <v>207</v>
      </c>
      <c r="C4" s="398">
        <v>1150</v>
      </c>
      <c r="D4" s="399">
        <v>0</v>
      </c>
      <c r="E4" s="400" t="s">
        <v>208</v>
      </c>
      <c r="F4" s="401">
        <v>1582</v>
      </c>
    </row>
    <row r="5" spans="1:6" ht="15.75">
      <c r="A5" s="396"/>
      <c r="B5" s="402" t="s">
        <v>209</v>
      </c>
      <c r="C5" s="403">
        <v>52664000</v>
      </c>
      <c r="D5" s="404">
        <v>0</v>
      </c>
      <c r="E5" s="405">
        <v>0</v>
      </c>
      <c r="F5" s="406">
        <v>52664000</v>
      </c>
    </row>
    <row r="6" spans="1:6" ht="15.75">
      <c r="A6" s="396"/>
      <c r="B6" s="402" t="s">
        <v>210</v>
      </c>
      <c r="C6" s="407">
        <v>0</v>
      </c>
      <c r="D6" s="404">
        <v>0</v>
      </c>
      <c r="E6" s="405">
        <v>0</v>
      </c>
      <c r="F6" s="408"/>
    </row>
    <row r="7" spans="1:6" ht="16.5">
      <c r="A7" s="396"/>
      <c r="B7" s="409" t="s">
        <v>211</v>
      </c>
      <c r="C7" s="410">
        <v>100</v>
      </c>
      <c r="D7" s="411">
        <v>0</v>
      </c>
      <c r="E7" s="412">
        <v>0</v>
      </c>
      <c r="F7" s="413">
        <v>100</v>
      </c>
    </row>
    <row r="8" spans="1:6" ht="15.75">
      <c r="A8" s="396" t="s">
        <v>212</v>
      </c>
      <c r="B8" s="397" t="s">
        <v>213</v>
      </c>
      <c r="C8" s="399">
        <v>0</v>
      </c>
      <c r="D8" s="399">
        <v>1535</v>
      </c>
      <c r="E8" s="399">
        <v>0</v>
      </c>
      <c r="F8" s="414">
        <v>1535</v>
      </c>
    </row>
    <row r="9" spans="1:6" ht="15.75">
      <c r="A9" s="396"/>
      <c r="B9" s="402" t="s">
        <v>214</v>
      </c>
      <c r="C9" s="404">
        <v>6266</v>
      </c>
      <c r="D9" s="404">
        <v>3700</v>
      </c>
      <c r="E9" s="404">
        <v>0</v>
      </c>
      <c r="F9" s="406">
        <v>9966</v>
      </c>
    </row>
    <row r="10" spans="1:6" ht="15.75">
      <c r="A10" s="396"/>
      <c r="B10" s="402" t="s">
        <v>215</v>
      </c>
      <c r="C10" s="404">
        <v>1180851</v>
      </c>
      <c r="D10" s="404">
        <v>0</v>
      </c>
      <c r="E10" s="404">
        <v>0</v>
      </c>
      <c r="F10" s="406">
        <v>1180851</v>
      </c>
    </row>
    <row r="11" spans="1:6" ht="15.75">
      <c r="A11" s="396"/>
      <c r="B11" s="402" t="s">
        <v>216</v>
      </c>
      <c r="C11" s="404">
        <v>1030</v>
      </c>
      <c r="D11" s="404">
        <v>0</v>
      </c>
      <c r="E11" s="404">
        <v>0</v>
      </c>
      <c r="F11" s="406">
        <v>1030</v>
      </c>
    </row>
    <row r="12" spans="1:6" ht="16.5">
      <c r="A12" s="396"/>
      <c r="B12" s="409" t="s">
        <v>217</v>
      </c>
      <c r="C12" s="411">
        <v>1100</v>
      </c>
      <c r="D12" s="411">
        <v>0</v>
      </c>
      <c r="E12" s="411">
        <v>0</v>
      </c>
      <c r="F12" s="415">
        <v>1100</v>
      </c>
    </row>
    <row r="13" spans="1:6" ht="15.75">
      <c r="A13" s="416" t="s">
        <v>218</v>
      </c>
      <c r="B13" s="416"/>
      <c r="C13" s="417">
        <v>6</v>
      </c>
      <c r="D13" s="417">
        <v>1</v>
      </c>
      <c r="E13" s="417">
        <v>1</v>
      </c>
      <c r="F13" s="418">
        <v>8</v>
      </c>
    </row>
    <row r="14" spans="1:6" ht="16.5">
      <c r="A14" s="419" t="s">
        <v>219</v>
      </c>
      <c r="B14" s="419"/>
      <c r="C14" s="420"/>
      <c r="D14" s="420"/>
      <c r="E14" s="420"/>
      <c r="F14" s="420"/>
    </row>
  </sheetData>
  <sheetProtection selectLockedCells="1" selectUnlockedCells="1"/>
  <mergeCells count="5">
    <mergeCell ref="B1:F1"/>
    <mergeCell ref="A4:A7"/>
    <mergeCell ref="A8:A12"/>
    <mergeCell ref="A13:B13"/>
    <mergeCell ref="A14:B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Producciones ganaderas 2016</dc:title>
  <dc:subject/>
  <dc:creator>Marta Espada Domingo</dc:creator>
  <cp:keywords/>
  <dc:description/>
  <cp:lastModifiedBy/>
  <cp:lastPrinted>2017-08-10T10:14:21Z</cp:lastPrinted>
  <dcterms:created xsi:type="dcterms:W3CDTF">2016-02-19T08:47:05Z</dcterms:created>
  <dcterms:modified xsi:type="dcterms:W3CDTF">2020-05-26T13:22:28Z</dcterms:modified>
  <cp:category/>
  <cp:version/>
  <cp:contentType/>
  <cp:contentStatus/>
  <cp:revision>1</cp:revision>
</cp:coreProperties>
</file>