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CE" sheetId="1" r:id="rId1"/>
    <sheet name="Carne" sheetId="2" r:id="rId2"/>
    <sheet name="Huevos" sheetId="3" r:id="rId3"/>
    <sheet name="Leche" sheetId="4" r:id="rId4"/>
    <sheet name="Apicultura" sheetId="5" r:id="rId5"/>
    <sheet name="Lana" sheetId="6" r:id="rId6"/>
    <sheet name="Estiércol" sheetId="7" r:id="rId7"/>
    <sheet name="Acuicultura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'[1]3.1'!#REF!</definedName>
    <definedName name="alk">'[2]19.11-12'!$B$53</definedName>
    <definedName name="A_impresión_IM">#REF!</definedName>
    <definedName name="AÑOSEÑA">#REF!</definedName>
    <definedName name="balan_xls">'[5]7.24'!$D$6:$D$27</definedName>
    <definedName name="BUSCARC">#REF!</definedName>
    <definedName name="BUSCARG">#REF!</definedName>
    <definedName name="CARGA">#REF!</definedName>
    <definedName name="Category">'[6]Textes'!$A$18:$W$64</definedName>
    <definedName name="CHEQUEO">#REF!</definedName>
    <definedName name="CODCULT">#REF!</definedName>
    <definedName name="CODGRUP">#REF!</definedName>
    <definedName name="Consulta2">#REF!</definedName>
    <definedName name="CONS_DIRC_CONJ_16">#REF!</definedName>
    <definedName name="Copia_de_BORRADOR_DIRC13">#REF!</definedName>
    <definedName name="COSECHA">#REF!</definedName>
    <definedName name="COUNTRIES">'[10]Countries'!$A$1:$AB$1</definedName>
    <definedName name="COUNTRY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'[11]Textes'!$A$18:$M$64</definedName>
    <definedName name="DESCARGA">#REF!</definedName>
    <definedName name="DESTINO">#REF!</definedName>
    <definedName name="DIC_PO_16">#REF!</definedName>
    <definedName name="Excel_BuiltIn_Criteria">#REF!</definedName>
    <definedName name="Excel_BuiltIn_Database">#REF!</definedName>
    <definedName name="Excel_BuiltIn_Extract">'[13]datos'!#REF!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1">'[13]datos'!#REF!</definedName>
    <definedName name="imprimir_2">'[13]datos'!#REF!</definedName>
    <definedName name="imprimir_3">'[13]datos'!#REF!</definedName>
    <definedName name="Imprimir_área_IM">#REF!</definedName>
    <definedName name="ITEMS">'[10]Dictionary'!$A$9:$A$45</definedName>
    <definedName name="kk">'[14]19.14-15'!#REF!</definedName>
    <definedName name="kkjkj">#REF!</definedName>
    <definedName name="l">'[1]3.1'!#REF!</definedName>
    <definedName name="LANGUAGE">#REF!</definedName>
    <definedName name="LANGUAGES">'[10]Dictionary'!$B$1:$X$1</definedName>
    <definedName name="lg">'[16]Textes'!$B$1</definedName>
    <definedName name="libliv">'[16]Textes'!$A$4:$M$11</definedName>
    <definedName name="LISTAS">#REF!</definedName>
    <definedName name="MatAra2015">#REF!</definedName>
    <definedName name="MENSAJE">#REF!</definedName>
    <definedName name="MENU">#REF!</definedName>
    <definedName name="NOMCULT">#REF!</definedName>
    <definedName name="NOMGRUP">#REF!</definedName>
    <definedName name="NUTS">'[10]Regions'!$A$2:$B$402</definedName>
    <definedName name="pays">'[16]Textes'!$A$68:$M$95</definedName>
    <definedName name="PEP">'[17]GANADE1'!$B$79</definedName>
    <definedName name="refyear">'[6]Dialog'!$H$18</definedName>
    <definedName name="REGI">#REF!</definedName>
    <definedName name="REGIONS">'[10]Countries'!$A$2:$A$61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'[10]Dictionary'!$A$4</definedName>
    <definedName name="SUBTITLE2">'[10]Dictionary'!$A$5</definedName>
    <definedName name="surveys">'[6]Textes'!$A$113:$W$116</definedName>
    <definedName name="TCULTSEÑA">#REF!</definedName>
    <definedName name="testvalC">'[6]Textes'!$D$123:$E$151</definedName>
    <definedName name="TITLE">'[10]Dictionary'!$A$3</definedName>
    <definedName name="TO">#REF!</definedName>
    <definedName name="TODOS">#REF!</definedName>
    <definedName name="YEAR">#REF!</definedName>
    <definedName name="\A">#REF!</definedName>
    <definedName name="\B">'[18]p405'!#REF!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'[19]19.19'!#REF!</definedName>
    <definedName name="\x">'[20]Arlleg01'!$IR$8190</definedName>
    <definedName name="\z">'[20]Arlleg01'!$IR$8190</definedName>
    <definedName name="_2014_Consulta">#REF!</definedName>
    <definedName name="_2014_ConsultaPORC">#REF!</definedName>
    <definedName name="_2014_DIREC_CONSULTA">#REF!</definedName>
    <definedName name="_2014_DIREC_OV_CAP">#REF!</definedName>
    <definedName name="_2016_DIREC_DEF">#REF!</definedName>
    <definedName name="_Dist_Values">#REF!</definedName>
    <definedName name="_p421">'[26]CARNE1'!$B$44</definedName>
    <definedName name="_p431">'[26]CARNE7'!$G$11:$G$93</definedName>
    <definedName name="_p7">'[14]19.14-15'!#REF!</definedName>
    <definedName name="_PEP1">'[27]19.11-12'!$B$51</definedName>
    <definedName name="_PEP2">'[19]19.15'!#REF!</definedName>
    <definedName name="_PEP3">'[27]19.11-12'!$B$53</definedName>
    <definedName name="_PEP4">'[27]19.14-15'!$B$34:$B$37</definedName>
    <definedName name="_PP1">'[17]GANADE1'!$B$77</definedName>
    <definedName name="_PP10">'[27]19.14-15'!$C$34:$C$37</definedName>
    <definedName name="_PP11">'[27]19.14-15'!$C$34:$C$37</definedName>
    <definedName name="_PP12">'[27]19.14-15'!$C$34:$C$37</definedName>
    <definedName name="_PP13">'[27]19.14-15'!#REF!</definedName>
    <definedName name="_PP14">'[27]19.14-15'!#REF!</definedName>
    <definedName name="_PP15">'[27]19.14-15'!#REF!</definedName>
    <definedName name="_PP16">'[27]19.14-15'!$D$34:$D$37</definedName>
    <definedName name="_PP17">'[27]19.14-15'!$D$34:$D$37</definedName>
    <definedName name="_pp18">'[27]19.14-15'!$D$34:$D$37</definedName>
    <definedName name="_pp19">'[27]19.14-15'!#REF!</definedName>
    <definedName name="_PP2">'[27]19.22'!#REF!</definedName>
    <definedName name="_PP20">'[27]19.14-15'!#REF!</definedName>
    <definedName name="_pp23">'[27]19.14-15'!#REF!</definedName>
    <definedName name="_pp24">'[27]19.14-15'!#REF!</definedName>
    <definedName name="_pp25">'[27]19.14-15'!#REF!</definedName>
    <definedName name="_pp26">'[27]19.14-15'!#REF!</definedName>
    <definedName name="_pp27">'[27]19.14-15'!#REF!</definedName>
    <definedName name="_PP3">'[17]GANADE1'!$B$79</definedName>
    <definedName name="_PP4">'[27]19.11-12'!$B$51</definedName>
    <definedName name="_PP5">'[27]19.14-15'!$B$34:$B$37</definedName>
    <definedName name="_PP6">'[27]19.14-15'!$B$34:$B$37</definedName>
    <definedName name="_PP7">'[27]19.14-15'!#REF!</definedName>
    <definedName name="_PP8">'[27]19.14-15'!#REF!</definedName>
    <definedName name="_PP9">'[27]19.14-15'!#REF!</definedName>
    <definedName name="_SUP1">#REF!</definedName>
    <definedName name="_SUP2">#REF!</definedName>
    <definedName name="_SUP3">#REF!</definedName>
    <definedName name="__123Graph_A">'[28]p399fao'!#REF!</definedName>
    <definedName name="__123Graph_ACurrent">'[28]p399fao'!#REF!</definedName>
    <definedName name="__123Graph_AGrßfico1">'[28]p399fao'!#REF!</definedName>
    <definedName name="__123Graph_B">'[29]p122'!#REF!</definedName>
    <definedName name="__123Graph_BCurrent">'[28]p399fao'!#REF!</definedName>
    <definedName name="__123Graph_BGrßfico1">'[28]p399fao'!#REF!</definedName>
    <definedName name="__123Graph_C">'[28]p399fao'!#REF!</definedName>
    <definedName name="__123Graph_CCurrent">'[28]p399fao'!#REF!</definedName>
    <definedName name="__123Graph_CGrßfico1">'[28]p399fao'!#REF!</definedName>
    <definedName name="__123Graph_D">'[29]p122'!#REF!</definedName>
    <definedName name="__123Graph_DCurrent">'[28]p399fao'!#REF!</definedName>
    <definedName name="__123Graph_DGrßfico1">'[28]p399fao'!#REF!</definedName>
    <definedName name="__123Graph_E">'[28]p399fao'!#REF!</definedName>
    <definedName name="__123Graph_ECurrent">'[28]p399fao'!#REF!</definedName>
    <definedName name="__123Graph_EGrßfico1">'[28]p399fao'!#REF!</definedName>
    <definedName name="__123Graph_F">'[29]p122'!#REF!</definedName>
    <definedName name="__123Graph_FCurrent">'[28]p399fao'!#REF!</definedName>
    <definedName name="__123Graph_FGrßfico1">'[28]p399fao'!#REF!</definedName>
    <definedName name="__123Graph_X">'[29]p122'!#REF!</definedName>
    <definedName name="__123Graph_XCurrent">'[28]p399fao'!#REF!</definedName>
    <definedName name="__123Graph_XGrßfico1">'[28]p399fao'!#REF!</definedName>
  </definedNames>
  <calcPr fullCalcOnLoad="1"/>
</workbook>
</file>

<file path=xl/sharedStrings.xml><?xml version="1.0" encoding="utf-8"?>
<sst xmlns="http://schemas.openxmlformats.org/spreadsheetml/2006/main" count="381" uniqueCount="217">
  <si>
    <t>PRODUCCIONES GANADERAS</t>
  </si>
  <si>
    <t>Producción de Carne: Sacrificio de ganado y destino</t>
  </si>
  <si>
    <t>Producción de huevos</t>
  </si>
  <si>
    <t>Producción de leche</t>
  </si>
  <si>
    <t>Productos apícolas: miel y cera</t>
  </si>
  <si>
    <t>Producción de lana</t>
  </si>
  <si>
    <t>Producción de estiércoles</t>
  </si>
  <si>
    <t>Producción acuícola</t>
  </si>
  <si>
    <t>SACRIFICIO DE GANADO EN ARAGÓN</t>
  </si>
  <si>
    <t>DESTINO DE LA CARNE</t>
  </si>
  <si>
    <t>Distribución provincial por clase de ganado y peso</t>
  </si>
  <si>
    <t>Especie</t>
  </si>
  <si>
    <t>Tipología</t>
  </si>
  <si>
    <t>HUESCA</t>
  </si>
  <si>
    <t>TERUEL</t>
  </si>
  <si>
    <t>ZARAGOZA</t>
  </si>
  <si>
    <t>ARAGÓN</t>
  </si>
  <si>
    <t>Tipo de consumo</t>
  </si>
  <si>
    <t>ARAGON</t>
  </si>
  <si>
    <t>Sacrificios</t>
  </si>
  <si>
    <t>Peso canal (Tn)</t>
  </si>
  <si>
    <t>Kg./Canal media</t>
  </si>
  <si>
    <t>BOVINO</t>
  </si>
  <si>
    <t>TERNEROS (&lt; 8 meses)</t>
  </si>
  <si>
    <t>Consumo directo</t>
  </si>
  <si>
    <t>TERNERAS (&lt; 8 meses)</t>
  </si>
  <si>
    <t>Consumo industrial</t>
  </si>
  <si>
    <t>BOVINO JOVEN MACHOS (8 a 12 meses)</t>
  </si>
  <si>
    <t>TOTAL BOVINO</t>
  </si>
  <si>
    <t>BOVINO JOVEN HEMBRAS (8 a 12 meses)</t>
  </si>
  <si>
    <t>Novillas</t>
  </si>
  <si>
    <t>Vacas</t>
  </si>
  <si>
    <t xml:space="preserve">Toros  </t>
  </si>
  <si>
    <t>Bueyes</t>
  </si>
  <si>
    <t>OVINO</t>
  </si>
  <si>
    <t>Cordero &lt; 7 kg canal</t>
  </si>
  <si>
    <t>Cordero 7,1 - 10 kg canal</t>
  </si>
  <si>
    <t>Cordero 10,1 - 13 kg canal</t>
  </si>
  <si>
    <t>TOTAL OVINO</t>
  </si>
  <si>
    <t>Cordero  &gt; 13 kg canal</t>
  </si>
  <si>
    <t>Reproductores</t>
  </si>
  <si>
    <t>CAPRINO</t>
  </si>
  <si>
    <t>Cabritos Lechales</t>
  </si>
  <si>
    <t>Chivos</t>
  </si>
  <si>
    <t>Mayor</t>
  </si>
  <si>
    <t>TOTAL CAPRINO</t>
  </si>
  <si>
    <t>PORCINO</t>
  </si>
  <si>
    <t>Lechones</t>
  </si>
  <si>
    <t>Cebo</t>
  </si>
  <si>
    <t>Desvieje</t>
  </si>
  <si>
    <t>TOTAL PORCINO</t>
  </si>
  <si>
    <t>EQUIDOS</t>
  </si>
  <si>
    <t>Caballar</t>
  </si>
  <si>
    <t>Mular y asnal</t>
  </si>
  <si>
    <t>TOTAL EQUINO</t>
  </si>
  <si>
    <t>AVES</t>
  </si>
  <si>
    <t>Broilers - miles</t>
  </si>
  <si>
    <t>Patos - miles</t>
  </si>
  <si>
    <t>Codornices - miles</t>
  </si>
  <si>
    <t>TOTAL AVES</t>
  </si>
  <si>
    <t>Otras - miles</t>
  </si>
  <si>
    <t>CONEJOS</t>
  </si>
  <si>
    <t xml:space="preserve">Conejos - miles </t>
  </si>
  <si>
    <t>TOTAL CONEJOS</t>
  </si>
  <si>
    <t xml:space="preserve">PRODUCCIÓN DE HUEVOS </t>
  </si>
  <si>
    <t>Clasificación Zootécnica</t>
  </si>
  <si>
    <t>Censo nº Cabezas</t>
  </si>
  <si>
    <t xml:space="preserve"> Indice Anual (1)</t>
  </si>
  <si>
    <t>Producción Huevos (2)</t>
  </si>
  <si>
    <t xml:space="preserve"> Indice Anual  (1)</t>
  </si>
  <si>
    <t>Codornices</t>
  </si>
  <si>
    <t>Granjas de producción de huevos</t>
  </si>
  <si>
    <t>Total Codornices</t>
  </si>
  <si>
    <t>Gallinas</t>
  </si>
  <si>
    <t xml:space="preserve">Granjas de multiplicación para carne </t>
  </si>
  <si>
    <t>Camperas/Ecológico</t>
  </si>
  <si>
    <t>Granjas de producciónde huevos</t>
  </si>
  <si>
    <t>Total Gallinas</t>
  </si>
  <si>
    <t>Total General</t>
  </si>
  <si>
    <t>Provincia</t>
  </si>
  <si>
    <t>PRODUCCIÓN DE HUEVOS DE GALLINA PARA CONSUMO</t>
  </si>
  <si>
    <t>PRODUCCIÓN DE HUEVOS DE GALLINA PARA FUTUROS POLLOS</t>
  </si>
  <si>
    <t>Huevos (2)</t>
  </si>
  <si>
    <t>Consumo fresco (2)</t>
  </si>
  <si>
    <t>Consumo industria (2)</t>
  </si>
  <si>
    <t>Precio medio fresco (3 )</t>
  </si>
  <si>
    <t>Precio medio Industria (3)</t>
  </si>
  <si>
    <t>Valor Total  fresco (€)</t>
  </si>
  <si>
    <t>Valor Total  Industria (€)</t>
  </si>
  <si>
    <t>% Huevos desechados (4)</t>
  </si>
  <si>
    <t xml:space="preserve"> Indice Anual  (5)</t>
  </si>
  <si>
    <t xml:space="preserve">% Fallo Incubacion </t>
  </si>
  <si>
    <t xml:space="preserve"> Indice Anual  (6)</t>
  </si>
  <si>
    <t>Pollos nacidos vivos (7)</t>
  </si>
  <si>
    <t xml:space="preserve">TERUEL </t>
  </si>
  <si>
    <t xml:space="preserve">ZARAGOZA </t>
  </si>
  <si>
    <t xml:space="preserve">ARAGON </t>
  </si>
  <si>
    <t>(1) Producción de huevos/gallina/año</t>
  </si>
  <si>
    <t>(2) Miles de docenas</t>
  </si>
  <si>
    <t>(3) Docena</t>
  </si>
  <si>
    <t>(4) Rotos, sucios, no incubables</t>
  </si>
  <si>
    <t>(5) Producción huevos incubables/gallina/año</t>
  </si>
  <si>
    <t>(6) Producción huevos nacidos /gallina /año</t>
  </si>
  <si>
    <t>(7) Miles</t>
  </si>
  <si>
    <t>PRODUCCIÓN DE LECHE</t>
  </si>
  <si>
    <t>Especie animal</t>
  </si>
  <si>
    <t>Nº de Animales</t>
  </si>
  <si>
    <t>Nº de Animales ordeñados</t>
  </si>
  <si>
    <t>Producción  (litros)</t>
  </si>
  <si>
    <t xml:space="preserve">Huesca </t>
  </si>
  <si>
    <t>Bovino de leche</t>
  </si>
  <si>
    <t>Teruel</t>
  </si>
  <si>
    <t>Zaragoza</t>
  </si>
  <si>
    <t>Ovino de leche</t>
  </si>
  <si>
    <t>Caprino de leche</t>
  </si>
  <si>
    <t>PRODUCCIÓN DE MIEL</t>
  </si>
  <si>
    <t>PRODUCCIÓN DE CERA</t>
  </si>
  <si>
    <t>COMERCIALIZACIÓN DE LA MIEL</t>
  </si>
  <si>
    <t xml:space="preserve">MIELES MONOFLORALES </t>
  </si>
  <si>
    <t>Clasificación</t>
  </si>
  <si>
    <t>Explotaciones</t>
  </si>
  <si>
    <t>Colmenas</t>
  </si>
  <si>
    <t xml:space="preserve">Rendimiento </t>
  </si>
  <si>
    <t>Producción (Kg)</t>
  </si>
  <si>
    <t>Rendimiento</t>
  </si>
  <si>
    <t>Poducción (Kg)</t>
  </si>
  <si>
    <t>Tipo de Venta</t>
  </si>
  <si>
    <t>Tamaño de la explotación</t>
  </si>
  <si>
    <t>% Tipo de venta</t>
  </si>
  <si>
    <t>Cantidad producida (Kg)</t>
  </si>
  <si>
    <t>Tipo de miel</t>
  </si>
  <si>
    <t>%</t>
  </si>
  <si>
    <t>Cantidad producida</t>
  </si>
  <si>
    <t>Precio (€)</t>
  </si>
  <si>
    <t>Valor (€)</t>
  </si>
  <si>
    <t>Variedad monofloral</t>
  </si>
  <si>
    <t xml:space="preserve">% </t>
  </si>
  <si>
    <t>Familiar (0-65)</t>
  </si>
  <si>
    <t>(1)</t>
  </si>
  <si>
    <t>Venta directa</t>
  </si>
  <si>
    <t xml:space="preserve"> 66 -150</t>
  </si>
  <si>
    <t>Romero</t>
  </si>
  <si>
    <t>Secundaria (66-150)</t>
  </si>
  <si>
    <t xml:space="preserve"> ≥ 150</t>
  </si>
  <si>
    <t>Tomillo</t>
  </si>
  <si>
    <t>Auxiliar (151-300)</t>
  </si>
  <si>
    <t>TOTAL VENTA DIRECTA</t>
  </si>
  <si>
    <t>Encina</t>
  </si>
  <si>
    <t>Principal (&gt;300)</t>
  </si>
  <si>
    <t>Venta al por mayor</t>
  </si>
  <si>
    <t>66 -150</t>
  </si>
  <si>
    <t>Monofloral</t>
  </si>
  <si>
    <t>Otras</t>
  </si>
  <si>
    <t>Total HUESCA</t>
  </si>
  <si>
    <t>Mil Flores</t>
  </si>
  <si>
    <t xml:space="preserve"> ≥150</t>
  </si>
  <si>
    <t xml:space="preserve"> </t>
  </si>
  <si>
    <t>TOTAL VENTA AL POR MAYOR</t>
  </si>
  <si>
    <t>Total Huesca</t>
  </si>
  <si>
    <t>Total TERUEL</t>
  </si>
  <si>
    <t>Total Teruel</t>
  </si>
  <si>
    <t>Total ZARAGOZA</t>
  </si>
  <si>
    <t>Total Zaragoza</t>
  </si>
  <si>
    <t>TOTAL Aragón</t>
  </si>
  <si>
    <t>Total Aragón</t>
  </si>
  <si>
    <t>(1) la producción familiar es para casa, y no se contabiliza.</t>
  </si>
  <si>
    <t>No se han tenido en cuenta las explotaciones vacias, las de nueva incorporacion, ni las productoras de enjambres</t>
  </si>
  <si>
    <t>PRODUCCIÓN DE LANA</t>
  </si>
  <si>
    <t>Tipo de lana</t>
  </si>
  <si>
    <t>Cabezas esquiladas</t>
  </si>
  <si>
    <t>Peso medio vellón Kg/oveja</t>
  </si>
  <si>
    <t>Precio medio €/Kg</t>
  </si>
  <si>
    <t>Producción lana (kg)</t>
  </si>
  <si>
    <t>Valor   (€)</t>
  </si>
  <si>
    <t>Lana Blanca</t>
  </si>
  <si>
    <t>Lana Negra</t>
  </si>
  <si>
    <t>Total</t>
  </si>
  <si>
    <t>PRODUCCIÓN DE ESTIÉRCOLES</t>
  </si>
  <si>
    <t xml:space="preserve">OVINO </t>
  </si>
  <si>
    <t>VACUNO</t>
  </si>
  <si>
    <t>Tipo de animal</t>
  </si>
  <si>
    <t>Capacidad</t>
  </si>
  <si>
    <t>tm/año/animal</t>
  </si>
  <si>
    <t>tm/año</t>
  </si>
  <si>
    <t>efectivos</t>
  </si>
  <si>
    <r>
      <rPr>
        <b/>
        <sz val="12"/>
        <rFont val="Arial"/>
        <family val="2"/>
      </rP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/plaza/año</t>
    </r>
  </si>
  <si>
    <r>
      <rPr>
        <b/>
        <sz val="12"/>
        <rFont val="Arial"/>
        <family val="2"/>
      </rP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/año</t>
    </r>
  </si>
  <si>
    <t>Ovejas</t>
  </si>
  <si>
    <t>Vacas nodrizas</t>
  </si>
  <si>
    <t>Madres(1)</t>
  </si>
  <si>
    <t>Corderos</t>
  </si>
  <si>
    <t>Vacas ordeño</t>
  </si>
  <si>
    <t>Cabras</t>
  </si>
  <si>
    <t>Total madres</t>
  </si>
  <si>
    <t>Total cebo</t>
  </si>
  <si>
    <t>TOTAL</t>
  </si>
  <si>
    <t>Total vacas nodrizas</t>
  </si>
  <si>
    <t>(1) Madres con lechones</t>
  </si>
  <si>
    <t>Total vacas ordeño</t>
  </si>
  <si>
    <t>Total ovejas</t>
  </si>
  <si>
    <t>Total corderos</t>
  </si>
  <si>
    <t>Total cabras</t>
  </si>
  <si>
    <t>Total chivos</t>
  </si>
  <si>
    <t>PRODUCCION ACUICOLA EN ARAGON</t>
  </si>
  <si>
    <t>TIPOLOGIA</t>
  </si>
  <si>
    <t>PRODUCCIÓN</t>
  </si>
  <si>
    <t>Trucha Arcoíris (tn)</t>
  </si>
  <si>
    <t>424 (1)*</t>
  </si>
  <si>
    <t>Huevas embrionadas de Trucha Arcoíris</t>
  </si>
  <si>
    <t>Caviar trucha (tn)</t>
  </si>
  <si>
    <t>Esturión (tn)</t>
  </si>
  <si>
    <t>REPOBLACIÓN</t>
  </si>
  <si>
    <t>Trucha Autóctona (nº alevines)</t>
  </si>
  <si>
    <t>Tenca (nº unidades)</t>
  </si>
  <si>
    <t>Bermejuelas (nº unidades)</t>
  </si>
  <si>
    <t>Nº EXPLOTACIONES</t>
  </si>
  <si>
    <t>(1) alevines de trucha arcoiris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</si>
</sst>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[$€]_-;\-* #,##0.00\ [$€]_-;_-* \-??\ [$€]_-;_-@_-"/>
    <numFmt numFmtId="166" formatCode="_-* #,##0.00&quot; €&quot;_-;\-* #,##0.00&quot; €&quot;_-;_-* \-??&quot; €&quot;_-;_-@_-"/>
    <numFmt numFmtId="167" formatCode="_-* #,##0.00\ _€_-;\-* #,##0.00\ _€_-;_-* \-??\ _€_-;_-@_-"/>
    <numFmt numFmtId="168" formatCode="#,##0;\(0.0\)"/>
    <numFmt numFmtId="169" formatCode="0\ %"/>
    <numFmt numFmtId="170" formatCode="#,##0.0"/>
    <numFmt numFmtId="171" formatCode="#,##0"/>
    <numFmt numFmtId="172" formatCode="#,##0.00"/>
    <numFmt numFmtId="173" formatCode="0"/>
    <numFmt numFmtId="174" formatCode="@"/>
    <numFmt numFmtId="175" formatCode="0.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8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6" fillId="17" borderId="3" applyNumberFormat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0" fillId="18" borderId="4" applyNumberFormat="0" applyAlignment="0" applyProtection="0"/>
    <xf numFmtId="168" fontId="1" fillId="0" borderId="5">
      <alignment horizontal="right"/>
      <protection/>
    </xf>
    <xf numFmtId="16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10" fillId="17" borderId="6" applyNumberFormat="0" applyAlignment="0" applyProtection="0"/>
    <xf numFmtId="164" fontId="10" fillId="17" borderId="6" applyNumberFormat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7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</cellStyleXfs>
  <cellXfs count="42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20" applyNumberFormat="1" applyFont="1" applyFill="1" applyBorder="1" applyAlignment="1" applyProtection="1">
      <alignment/>
      <protection/>
    </xf>
    <xf numFmtId="164" fontId="1" fillId="0" borderId="0" xfId="70">
      <alignment/>
      <protection/>
    </xf>
    <xf numFmtId="164" fontId="1" fillId="0" borderId="0" xfId="70" applyAlignment="1">
      <alignment horizontal="right"/>
      <protection/>
    </xf>
    <xf numFmtId="164" fontId="21" fillId="23" borderId="10" xfId="70" applyFont="1" applyFill="1" applyBorder="1" applyAlignment="1">
      <alignment horizontal="center" vertical="center"/>
      <protection/>
    </xf>
    <xf numFmtId="164" fontId="22" fillId="23" borderId="11" xfId="70" applyFont="1" applyFill="1" applyBorder="1" applyAlignment="1">
      <alignment horizontal="center"/>
      <protection/>
    </xf>
    <xf numFmtId="164" fontId="23" fillId="23" borderId="10" xfId="70" applyFont="1" applyFill="1" applyBorder="1" applyAlignment="1" applyProtection="1">
      <alignment horizontal="center" vertical="center"/>
      <protection/>
    </xf>
    <xf numFmtId="164" fontId="22" fillId="23" borderId="12" xfId="70" applyFont="1" applyFill="1" applyBorder="1" applyAlignment="1">
      <alignment horizontal="center"/>
      <protection/>
    </xf>
    <xf numFmtId="164" fontId="24" fillId="22" borderId="13" xfId="70" applyFont="1" applyFill="1" applyBorder="1" applyAlignment="1">
      <alignment horizontal="center" vertical="center"/>
      <protection/>
    </xf>
    <xf numFmtId="164" fontId="24" fillId="22" borderId="13" xfId="70" applyFont="1" applyFill="1" applyBorder="1" applyAlignment="1">
      <alignment horizontal="center" vertical="center" wrapText="1"/>
      <protection/>
    </xf>
    <xf numFmtId="164" fontId="24" fillId="22" borderId="14" xfId="70" applyFont="1" applyFill="1" applyBorder="1" applyAlignment="1">
      <alignment horizontal="center" vertical="center" wrapText="1"/>
      <protection/>
    </xf>
    <xf numFmtId="164" fontId="24" fillId="22" borderId="15" xfId="70" applyFont="1" applyFill="1" applyBorder="1" applyAlignment="1">
      <alignment horizontal="center" vertical="center" wrapText="1"/>
      <protection/>
    </xf>
    <xf numFmtId="164" fontId="24" fillId="22" borderId="16" xfId="70" applyFont="1" applyFill="1" applyBorder="1" applyAlignment="1">
      <alignment horizontal="center" vertical="center" wrapText="1"/>
      <protection/>
    </xf>
    <xf numFmtId="164" fontId="1" fillId="0" borderId="0" xfId="70" applyAlignment="1">
      <alignment wrapText="1"/>
      <protection/>
    </xf>
    <xf numFmtId="164" fontId="24" fillId="11" borderId="17" xfId="70" applyFont="1" applyFill="1" applyBorder="1" applyAlignment="1">
      <alignment horizontal="center" vertical="center"/>
      <protection/>
    </xf>
    <xf numFmtId="164" fontId="25" fillId="7" borderId="18" xfId="70" applyFont="1" applyFill="1" applyBorder="1">
      <alignment/>
      <protection/>
    </xf>
    <xf numFmtId="171" fontId="25" fillId="4" borderId="19" xfId="70" applyNumberFormat="1" applyFont="1" applyFill="1" applyBorder="1" applyAlignment="1">
      <alignment horizontal="right"/>
      <protection/>
    </xf>
    <xf numFmtId="171" fontId="25" fillId="4" borderId="20" xfId="70" applyNumberFormat="1" applyFont="1" applyFill="1" applyBorder="1" applyAlignment="1">
      <alignment horizontal="right"/>
      <protection/>
    </xf>
    <xf numFmtId="172" fontId="25" fillId="4" borderId="20" xfId="70" applyNumberFormat="1" applyFont="1" applyFill="1" applyBorder="1" applyAlignment="1">
      <alignment horizontal="right"/>
      <protection/>
    </xf>
    <xf numFmtId="171" fontId="25" fillId="4" borderId="21" xfId="70" applyNumberFormat="1" applyFont="1" applyFill="1" applyBorder="1" applyAlignment="1">
      <alignment horizontal="right"/>
      <protection/>
    </xf>
    <xf numFmtId="171" fontId="24" fillId="10" borderId="22" xfId="70" applyNumberFormat="1" applyFont="1" applyFill="1" applyBorder="1" applyAlignment="1">
      <alignment horizontal="right"/>
      <protection/>
    </xf>
    <xf numFmtId="171" fontId="24" fillId="10" borderId="20" xfId="70" applyNumberFormat="1" applyFont="1" applyFill="1" applyBorder="1" applyAlignment="1">
      <alignment horizontal="right"/>
      <protection/>
    </xf>
    <xf numFmtId="171" fontId="24" fillId="10" borderId="23" xfId="70" applyNumberFormat="1" applyFont="1" applyFill="1" applyBorder="1" applyAlignment="1">
      <alignment horizontal="right"/>
      <protection/>
    </xf>
    <xf numFmtId="171" fontId="24" fillId="7" borderId="24" xfId="70" applyNumberFormat="1" applyFont="1" applyFill="1" applyBorder="1" applyAlignment="1" applyProtection="1">
      <alignment/>
      <protection/>
    </xf>
    <xf numFmtId="171" fontId="25" fillId="4" borderId="25" xfId="70" applyNumberFormat="1" applyFont="1" applyFill="1" applyBorder="1" applyAlignment="1">
      <alignment/>
      <protection/>
    </xf>
    <xf numFmtId="171" fontId="24" fillId="10" borderId="26" xfId="70" applyNumberFormat="1" applyFont="1" applyFill="1" applyBorder="1" applyAlignment="1" applyProtection="1">
      <alignment/>
      <protection/>
    </xf>
    <xf numFmtId="164" fontId="25" fillId="7" borderId="27" xfId="70" applyFont="1" applyFill="1" applyBorder="1">
      <alignment/>
      <protection/>
    </xf>
    <xf numFmtId="171" fontId="25" fillId="4" borderId="28" xfId="70" applyNumberFormat="1" applyFont="1" applyFill="1" applyBorder="1" applyAlignment="1">
      <alignment horizontal="right"/>
      <protection/>
    </xf>
    <xf numFmtId="171" fontId="25" fillId="4" borderId="29" xfId="70" applyNumberFormat="1" applyFont="1" applyFill="1" applyBorder="1" applyAlignment="1">
      <alignment horizontal="right"/>
      <protection/>
    </xf>
    <xf numFmtId="171" fontId="25" fillId="4" borderId="30" xfId="70" applyNumberFormat="1" applyFont="1" applyFill="1" applyBorder="1" applyAlignment="1">
      <alignment horizontal="right"/>
      <protection/>
    </xf>
    <xf numFmtId="171" fontId="24" fillId="10" borderId="31" xfId="70" applyNumberFormat="1" applyFont="1" applyFill="1" applyBorder="1" applyAlignment="1">
      <alignment horizontal="right"/>
      <protection/>
    </xf>
    <xf numFmtId="171" fontId="24" fillId="10" borderId="29" xfId="70" applyNumberFormat="1" applyFont="1" applyFill="1" applyBorder="1" applyAlignment="1">
      <alignment horizontal="right"/>
      <protection/>
    </xf>
    <xf numFmtId="171" fontId="24" fillId="10" borderId="32" xfId="70" applyNumberFormat="1" applyFont="1" applyFill="1" applyBorder="1" applyAlignment="1">
      <alignment horizontal="right"/>
      <protection/>
    </xf>
    <xf numFmtId="171" fontId="24" fillId="7" borderId="33" xfId="70" applyNumberFormat="1" applyFont="1" applyFill="1" applyBorder="1" applyAlignment="1" applyProtection="1">
      <alignment/>
      <protection/>
    </xf>
    <xf numFmtId="171" fontId="25" fillId="4" borderId="34" xfId="70" applyNumberFormat="1" applyFont="1" applyFill="1" applyBorder="1" applyAlignment="1">
      <alignment/>
      <protection/>
    </xf>
    <xf numFmtId="171" fontId="24" fillId="10" borderId="35" xfId="70" applyNumberFormat="1" applyFont="1" applyFill="1" applyBorder="1" applyAlignment="1" applyProtection="1">
      <alignment/>
      <protection/>
    </xf>
    <xf numFmtId="164" fontId="24" fillId="15" borderId="33" xfId="70" applyFont="1" applyFill="1" applyBorder="1" applyAlignment="1" applyProtection="1">
      <alignment/>
      <protection/>
    </xf>
    <xf numFmtId="171" fontId="24" fillId="10" borderId="34" xfId="70" applyNumberFormat="1" applyFont="1" applyFill="1" applyBorder="1" applyAlignment="1" applyProtection="1">
      <alignment/>
      <protection/>
    </xf>
    <xf numFmtId="164" fontId="25" fillId="24" borderId="24" xfId="70" applyFont="1" applyFill="1" applyBorder="1">
      <alignment/>
      <protection/>
    </xf>
    <xf numFmtId="164" fontId="25" fillId="24" borderId="25" xfId="70" applyFont="1" applyFill="1" applyBorder="1" applyAlignment="1">
      <alignment horizontal="right"/>
      <protection/>
    </xf>
    <xf numFmtId="164" fontId="25" fillId="24" borderId="26" xfId="70" applyFont="1" applyFill="1" applyBorder="1" applyAlignment="1">
      <alignment horizontal="right"/>
      <protection/>
    </xf>
    <xf numFmtId="171" fontId="24" fillId="24" borderId="36" xfId="70" applyNumberFormat="1" applyFont="1" applyFill="1" applyBorder="1" applyAlignment="1" applyProtection="1">
      <alignment/>
      <protection/>
    </xf>
    <xf numFmtId="171" fontId="25" fillId="24" borderId="0" xfId="70" applyNumberFormat="1" applyFont="1" applyFill="1" applyBorder="1" applyAlignment="1">
      <alignment/>
      <protection/>
    </xf>
    <xf numFmtId="171" fontId="24" fillId="24" borderId="37" xfId="70" applyNumberFormat="1" applyFont="1" applyFill="1" applyBorder="1" applyAlignment="1" applyProtection="1">
      <alignment/>
      <protection/>
    </xf>
    <xf numFmtId="171" fontId="24" fillId="24" borderId="38" xfId="70" applyNumberFormat="1" applyFont="1" applyFill="1" applyBorder="1" applyAlignment="1" applyProtection="1">
      <alignment/>
      <protection/>
    </xf>
    <xf numFmtId="171" fontId="25" fillId="24" borderId="39" xfId="70" applyNumberFormat="1" applyFont="1" applyFill="1" applyBorder="1" applyAlignment="1">
      <alignment/>
      <protection/>
    </xf>
    <xf numFmtId="171" fontId="24" fillId="24" borderId="40" xfId="70" applyNumberFormat="1" applyFont="1" applyFill="1" applyBorder="1" applyAlignment="1" applyProtection="1">
      <alignment/>
      <protection/>
    </xf>
    <xf numFmtId="164" fontId="25" fillId="24" borderId="36" xfId="70" applyFont="1" applyFill="1" applyBorder="1">
      <alignment/>
      <protection/>
    </xf>
    <xf numFmtId="164" fontId="25" fillId="24" borderId="0" xfId="70" applyFont="1" applyFill="1" applyBorder="1" applyAlignment="1">
      <alignment horizontal="right"/>
      <protection/>
    </xf>
    <xf numFmtId="164" fontId="25" fillId="24" borderId="37" xfId="70" applyFont="1" applyFill="1" applyBorder="1" applyAlignment="1">
      <alignment horizontal="right"/>
      <protection/>
    </xf>
    <xf numFmtId="164" fontId="24" fillId="24" borderId="36" xfId="70" applyFont="1" applyFill="1" applyBorder="1" applyAlignment="1" applyProtection="1">
      <alignment/>
      <protection/>
    </xf>
    <xf numFmtId="171" fontId="24" fillId="24" borderId="0" xfId="70" applyNumberFormat="1" applyFont="1" applyFill="1" applyBorder="1" applyAlignment="1" applyProtection="1">
      <alignment/>
      <protection/>
    </xf>
    <xf numFmtId="164" fontId="24" fillId="15" borderId="41" xfId="70" applyFont="1" applyFill="1" applyBorder="1" applyAlignment="1">
      <alignment/>
      <protection/>
    </xf>
    <xf numFmtId="171" fontId="24" fillId="10" borderId="42" xfId="70" applyNumberFormat="1" applyFont="1" applyFill="1" applyBorder="1" applyAlignment="1">
      <alignment horizontal="right"/>
      <protection/>
    </xf>
    <xf numFmtId="171" fontId="24" fillId="10" borderId="43" xfId="70" applyNumberFormat="1" applyFont="1" applyFill="1" applyBorder="1" applyAlignment="1">
      <alignment horizontal="right"/>
      <protection/>
    </xf>
    <xf numFmtId="171" fontId="24" fillId="10" borderId="44" xfId="70" applyNumberFormat="1" applyFont="1" applyFill="1" applyBorder="1" applyAlignment="1">
      <alignment horizontal="right"/>
      <protection/>
    </xf>
    <xf numFmtId="171" fontId="24" fillId="10" borderId="45" xfId="70" applyNumberFormat="1" applyFont="1" applyFill="1" applyBorder="1" applyAlignment="1">
      <alignment horizontal="right"/>
      <protection/>
    </xf>
    <xf numFmtId="171" fontId="24" fillId="10" borderId="46" xfId="70" applyNumberFormat="1" applyFont="1" applyFill="1" applyBorder="1" applyAlignment="1">
      <alignment horizontal="right"/>
      <protection/>
    </xf>
    <xf numFmtId="164" fontId="24" fillId="24" borderId="47" xfId="70" applyFont="1" applyFill="1" applyBorder="1" applyAlignment="1" applyProtection="1">
      <alignment/>
      <protection/>
    </xf>
    <xf numFmtId="171" fontId="24" fillId="24" borderId="48" xfId="70" applyNumberFormat="1" applyFont="1" applyFill="1" applyBorder="1" applyAlignment="1" applyProtection="1">
      <alignment/>
      <protection/>
    </xf>
    <xf numFmtId="171" fontId="24" fillId="24" borderId="49" xfId="70" applyNumberFormat="1" applyFont="1" applyFill="1" applyBorder="1" applyAlignment="1" applyProtection="1">
      <alignment/>
      <protection/>
    </xf>
    <xf numFmtId="173" fontId="25" fillId="4" borderId="34" xfId="70" applyNumberFormat="1" applyFont="1" applyFill="1" applyBorder="1" applyAlignment="1">
      <alignment/>
      <protection/>
    </xf>
    <xf numFmtId="173" fontId="24" fillId="10" borderId="35" xfId="70" applyNumberFormat="1" applyFont="1" applyFill="1" applyBorder="1" applyAlignment="1" applyProtection="1">
      <alignment/>
      <protection/>
    </xf>
    <xf numFmtId="164" fontId="24" fillId="15" borderId="36" xfId="70" applyFont="1" applyFill="1" applyBorder="1" applyAlignment="1" applyProtection="1">
      <alignment/>
      <protection/>
    </xf>
    <xf numFmtId="171" fontId="24" fillId="10" borderId="0" xfId="70" applyNumberFormat="1" applyFont="1" applyFill="1" applyBorder="1" applyAlignment="1" applyProtection="1">
      <alignment/>
      <protection/>
    </xf>
    <xf numFmtId="171" fontId="24" fillId="10" borderId="37" xfId="70" applyNumberFormat="1" applyFont="1" applyFill="1" applyBorder="1" applyAlignment="1" applyProtection="1">
      <alignment/>
      <protection/>
    </xf>
    <xf numFmtId="171" fontId="24" fillId="24" borderId="24" xfId="70" applyNumberFormat="1" applyFont="1" applyFill="1" applyBorder="1" applyAlignment="1" applyProtection="1">
      <alignment/>
      <protection/>
    </xf>
    <xf numFmtId="171" fontId="25" fillId="24" borderId="25" xfId="70" applyNumberFormat="1" applyFont="1" applyFill="1" applyBorder="1" applyAlignment="1">
      <alignment/>
      <protection/>
    </xf>
    <xf numFmtId="173" fontId="25" fillId="24" borderId="25" xfId="70" applyNumberFormat="1" applyFont="1" applyFill="1" applyBorder="1" applyAlignment="1">
      <alignment/>
      <protection/>
    </xf>
    <xf numFmtId="173" fontId="24" fillId="24" borderId="26" xfId="70" applyNumberFormat="1" applyFont="1" applyFill="1" applyBorder="1" applyAlignment="1" applyProtection="1">
      <alignment/>
      <protection/>
    </xf>
    <xf numFmtId="171" fontId="24" fillId="7" borderId="50" xfId="70" applyNumberFormat="1" applyFont="1" applyFill="1" applyBorder="1" applyAlignment="1" applyProtection="1">
      <alignment/>
      <protection/>
    </xf>
    <xf numFmtId="171" fontId="25" fillId="4" borderId="20" xfId="70" applyNumberFormat="1" applyFont="1" applyFill="1" applyBorder="1" applyAlignment="1">
      <alignment/>
      <protection/>
    </xf>
    <xf numFmtId="171" fontId="24" fillId="10" borderId="23" xfId="70" applyNumberFormat="1" applyFont="1" applyFill="1" applyBorder="1" applyAlignment="1" applyProtection="1">
      <alignment/>
      <protection/>
    </xf>
    <xf numFmtId="171" fontId="24" fillId="7" borderId="51" xfId="70" applyNumberFormat="1" applyFont="1" applyFill="1" applyBorder="1" applyAlignment="1" applyProtection="1">
      <alignment/>
      <protection/>
    </xf>
    <xf numFmtId="171" fontId="25" fillId="4" borderId="29" xfId="70" applyNumberFormat="1" applyFont="1" applyFill="1" applyBorder="1" applyAlignment="1">
      <alignment/>
      <protection/>
    </xf>
    <xf numFmtId="171" fontId="24" fillId="10" borderId="32" xfId="70" applyNumberFormat="1" applyFont="1" applyFill="1" applyBorder="1" applyAlignment="1" applyProtection="1">
      <alignment/>
      <protection/>
    </xf>
    <xf numFmtId="164" fontId="1" fillId="0" borderId="0" xfId="70" applyAlignment="1">
      <alignment horizontal="center"/>
      <protection/>
    </xf>
    <xf numFmtId="164" fontId="24" fillId="24" borderId="17" xfId="70" applyFont="1" applyFill="1" applyBorder="1" applyAlignment="1" applyProtection="1">
      <alignment/>
      <protection/>
    </xf>
    <xf numFmtId="171" fontId="24" fillId="24" borderId="52" xfId="70" applyNumberFormat="1" applyFont="1" applyFill="1" applyBorder="1" applyAlignment="1" applyProtection="1">
      <alignment/>
      <protection/>
    </xf>
    <xf numFmtId="171" fontId="24" fillId="24" borderId="53" xfId="70" applyNumberFormat="1" applyFont="1" applyFill="1" applyBorder="1" applyAlignment="1" applyProtection="1">
      <alignment/>
      <protection/>
    </xf>
    <xf numFmtId="164" fontId="24" fillId="15" borderId="54" xfId="70" applyFont="1" applyFill="1" applyBorder="1" applyAlignment="1" applyProtection="1">
      <alignment/>
      <protection/>
    </xf>
    <xf numFmtId="171" fontId="24" fillId="10" borderId="43" xfId="70" applyNumberFormat="1" applyFont="1" applyFill="1" applyBorder="1" applyAlignment="1" applyProtection="1">
      <alignment/>
      <protection/>
    </xf>
    <xf numFmtId="171" fontId="24" fillId="10" borderId="46" xfId="70" applyNumberFormat="1" applyFont="1" applyFill="1" applyBorder="1" applyAlignment="1" applyProtection="1">
      <alignment/>
      <protection/>
    </xf>
    <xf numFmtId="164" fontId="24" fillId="11" borderId="24" xfId="70" applyFont="1" applyFill="1" applyBorder="1" applyAlignment="1">
      <alignment horizontal="center" vertical="center"/>
      <protection/>
    </xf>
    <xf numFmtId="172" fontId="24" fillId="10" borderId="23" xfId="70" applyNumberFormat="1" applyFont="1" applyFill="1" applyBorder="1" applyAlignment="1">
      <alignment horizontal="right"/>
      <protection/>
    </xf>
    <xf numFmtId="172" fontId="24" fillId="10" borderId="32" xfId="70" applyNumberFormat="1" applyFont="1" applyFill="1" applyBorder="1" applyAlignment="1">
      <alignment horizontal="right"/>
      <protection/>
    </xf>
    <xf numFmtId="171" fontId="24" fillId="24" borderId="50" xfId="70" applyNumberFormat="1" applyFont="1" applyFill="1" applyBorder="1" applyAlignment="1" applyProtection="1">
      <alignment/>
      <protection/>
    </xf>
    <xf numFmtId="171" fontId="25" fillId="24" borderId="55" xfId="70" applyNumberFormat="1" applyFont="1" applyFill="1" applyBorder="1" applyAlignment="1">
      <alignment/>
      <protection/>
    </xf>
    <xf numFmtId="171" fontId="24" fillId="24" borderId="56" xfId="70" applyNumberFormat="1" applyFont="1" applyFill="1" applyBorder="1" applyAlignment="1" applyProtection="1">
      <alignment/>
      <protection/>
    </xf>
    <xf numFmtId="164" fontId="24" fillId="15" borderId="57" xfId="70" applyFont="1" applyFill="1" applyBorder="1" applyAlignment="1">
      <alignment/>
      <protection/>
    </xf>
    <xf numFmtId="171" fontId="24" fillId="10" borderId="58" xfId="70" applyNumberFormat="1" applyFont="1" applyFill="1" applyBorder="1" applyAlignment="1">
      <alignment horizontal="right"/>
      <protection/>
    </xf>
    <xf numFmtId="171" fontId="24" fillId="10" borderId="16" xfId="70" applyNumberFormat="1" applyFont="1" applyFill="1" applyBorder="1" applyAlignment="1">
      <alignment horizontal="right"/>
      <protection/>
    </xf>
    <xf numFmtId="171" fontId="24" fillId="10" borderId="59" xfId="70" applyNumberFormat="1" applyFont="1" applyFill="1" applyBorder="1" applyAlignment="1">
      <alignment horizontal="right"/>
      <protection/>
    </xf>
    <xf numFmtId="171" fontId="24" fillId="10" borderId="60" xfId="70" applyNumberFormat="1" applyFont="1" applyFill="1" applyBorder="1" applyAlignment="1">
      <alignment horizontal="right"/>
      <protection/>
    </xf>
    <xf numFmtId="172" fontId="24" fillId="10" borderId="61" xfId="70" applyNumberFormat="1" applyFont="1" applyFill="1" applyBorder="1" applyAlignment="1">
      <alignment horizontal="right"/>
      <protection/>
    </xf>
    <xf numFmtId="164" fontId="25" fillId="24" borderId="47" xfId="70" applyFont="1" applyFill="1" applyBorder="1">
      <alignment/>
      <protection/>
    </xf>
    <xf numFmtId="164" fontId="25" fillId="24" borderId="48" xfId="70" applyFont="1" applyFill="1" applyBorder="1" applyAlignment="1">
      <alignment horizontal="right"/>
      <protection/>
    </xf>
    <xf numFmtId="164" fontId="25" fillId="24" borderId="49" xfId="70" applyFont="1" applyFill="1" applyBorder="1" applyAlignment="1">
      <alignment horizontal="right"/>
      <protection/>
    </xf>
    <xf numFmtId="164" fontId="25" fillId="7" borderId="11" xfId="70" applyFont="1" applyFill="1" applyBorder="1">
      <alignment/>
      <protection/>
    </xf>
    <xf numFmtId="171" fontId="25" fillId="4" borderId="25" xfId="70" applyNumberFormat="1" applyFont="1" applyFill="1" applyBorder="1" applyAlignment="1">
      <alignment horizontal="right"/>
      <protection/>
    </xf>
    <xf numFmtId="171" fontId="24" fillId="10" borderId="24" xfId="70" applyNumberFormat="1" applyFont="1" applyFill="1" applyBorder="1" applyAlignment="1">
      <alignment horizontal="right"/>
      <protection/>
    </xf>
    <xf numFmtId="171" fontId="24" fillId="10" borderId="25" xfId="70" applyNumberFormat="1" applyFont="1" applyFill="1" applyBorder="1" applyAlignment="1">
      <alignment horizontal="right"/>
      <protection/>
    </xf>
    <xf numFmtId="172" fontId="24" fillId="10" borderId="26" xfId="70" applyNumberFormat="1" applyFont="1" applyFill="1" applyBorder="1" applyAlignment="1">
      <alignment horizontal="right"/>
      <protection/>
    </xf>
    <xf numFmtId="164" fontId="24" fillId="15" borderId="62" xfId="70" applyFont="1" applyFill="1" applyBorder="1" applyAlignment="1">
      <alignment/>
      <protection/>
    </xf>
    <xf numFmtId="171" fontId="24" fillId="10" borderId="0" xfId="70" applyNumberFormat="1" applyFont="1" applyFill="1" applyBorder="1" applyAlignment="1">
      <alignment/>
      <protection/>
    </xf>
    <xf numFmtId="171" fontId="24" fillId="10" borderId="36" xfId="70" applyNumberFormat="1" applyFont="1" applyFill="1" applyBorder="1" applyAlignment="1">
      <alignment/>
      <protection/>
    </xf>
    <xf numFmtId="172" fontId="24" fillId="10" borderId="37" xfId="70" applyNumberFormat="1" applyFont="1" applyFill="1" applyBorder="1" applyAlignment="1">
      <alignment/>
      <protection/>
    </xf>
    <xf numFmtId="164" fontId="24" fillId="24" borderId="17" xfId="70" applyFont="1" applyFill="1" applyBorder="1" applyAlignment="1">
      <alignment/>
      <protection/>
    </xf>
    <xf numFmtId="171" fontId="26" fillId="24" borderId="52" xfId="70" applyNumberFormat="1" applyFont="1" applyFill="1" applyBorder="1" applyAlignment="1">
      <alignment/>
      <protection/>
    </xf>
    <xf numFmtId="172" fontId="26" fillId="24" borderId="53" xfId="70" applyNumberFormat="1" applyFont="1" applyFill="1" applyBorder="1" applyAlignment="1">
      <alignment/>
      <protection/>
    </xf>
    <xf numFmtId="164" fontId="24" fillId="15" borderId="63" xfId="70" applyFont="1" applyFill="1" applyBorder="1" applyAlignment="1" applyProtection="1">
      <alignment/>
      <protection/>
    </xf>
    <xf numFmtId="164" fontId="21" fillId="23" borderId="39" xfId="70" applyFont="1" applyFill="1" applyBorder="1" applyAlignment="1">
      <alignment horizontal="center" vertical="center"/>
      <protection/>
    </xf>
    <xf numFmtId="171" fontId="1" fillId="0" borderId="0" xfId="70" applyNumberFormat="1">
      <alignment/>
      <protection/>
    </xf>
    <xf numFmtId="164" fontId="24" fillId="22" borderId="16" xfId="70" applyFont="1" applyFill="1" applyBorder="1" applyAlignment="1">
      <alignment horizontal="center" vertical="center"/>
      <protection/>
    </xf>
    <xf numFmtId="164" fontId="24" fillId="22" borderId="29" xfId="70" applyNumberFormat="1" applyFont="1" applyFill="1" applyBorder="1" applyAlignment="1">
      <alignment horizontal="center"/>
      <protection/>
    </xf>
    <xf numFmtId="171" fontId="24" fillId="22" borderId="29" xfId="70" applyNumberFormat="1" applyFont="1" applyFill="1" applyBorder="1" applyAlignment="1">
      <alignment horizontal="center"/>
      <protection/>
    </xf>
    <xf numFmtId="164" fontId="24" fillId="22" borderId="29" xfId="70" applyFont="1" applyFill="1" applyBorder="1" applyAlignment="1">
      <alignment horizontal="center"/>
      <protection/>
    </xf>
    <xf numFmtId="171" fontId="24" fillId="22" borderId="16" xfId="70" applyNumberFormat="1" applyFont="1" applyFill="1" applyBorder="1" applyAlignment="1">
      <alignment horizontal="center" vertical="center" wrapText="1"/>
      <protection/>
    </xf>
    <xf numFmtId="171" fontId="24" fillId="22" borderId="16" xfId="70" applyNumberFormat="1" applyFont="1" applyFill="1" applyBorder="1" applyAlignment="1">
      <alignment horizontal="center" wrapText="1"/>
      <protection/>
    </xf>
    <xf numFmtId="164" fontId="25" fillId="15" borderId="24" xfId="70" applyFont="1" applyFill="1" applyBorder="1" applyAlignment="1">
      <alignment vertical="center"/>
      <protection/>
    </xf>
    <xf numFmtId="164" fontId="25" fillId="11" borderId="26" xfId="70" applyFont="1" applyFill="1" applyBorder="1" applyAlignment="1">
      <alignment vertical="center" wrapText="1"/>
      <protection/>
    </xf>
    <xf numFmtId="171" fontId="25" fillId="4" borderId="64" xfId="70" applyNumberFormat="1" applyFont="1" applyFill="1" applyBorder="1" applyAlignment="1">
      <alignment horizontal="right"/>
      <protection/>
    </xf>
    <xf numFmtId="171" fontId="25" fillId="4" borderId="14" xfId="70" applyNumberFormat="1" applyFont="1" applyFill="1" applyBorder="1" applyAlignment="1">
      <alignment horizontal="right"/>
      <protection/>
    </xf>
    <xf numFmtId="171" fontId="25" fillId="4" borderId="65" xfId="70" applyNumberFormat="1" applyFont="1" applyFill="1" applyBorder="1" applyAlignment="1">
      <alignment horizontal="right"/>
      <protection/>
    </xf>
    <xf numFmtId="171" fontId="25" fillId="4" borderId="50" xfId="70" applyNumberFormat="1" applyFont="1" applyFill="1" applyBorder="1" applyAlignment="1">
      <alignment horizontal="right"/>
      <protection/>
    </xf>
    <xf numFmtId="171" fontId="25" fillId="4" borderId="23" xfId="70" applyNumberFormat="1" applyFont="1" applyFill="1" applyBorder="1" applyAlignment="1">
      <alignment horizontal="right"/>
      <protection/>
    </xf>
    <xf numFmtId="164" fontId="24" fillId="15" borderId="41" xfId="70" applyFont="1" applyFill="1" applyBorder="1" applyAlignment="1">
      <alignment horizontal="center" vertical="center"/>
      <protection/>
    </xf>
    <xf numFmtId="171" fontId="24" fillId="10" borderId="54" xfId="70" applyNumberFormat="1" applyFont="1" applyFill="1" applyBorder="1" applyAlignment="1">
      <alignment horizontal="right"/>
      <protection/>
    </xf>
    <xf numFmtId="164" fontId="25" fillId="15" borderId="66" xfId="70" applyFont="1" applyFill="1" applyBorder="1" applyAlignment="1">
      <alignment horizontal="left" vertical="center"/>
      <protection/>
    </xf>
    <xf numFmtId="164" fontId="25" fillId="11" borderId="67" xfId="70" applyFont="1" applyFill="1" applyBorder="1" applyAlignment="1">
      <alignment vertical="center" wrapText="1"/>
      <protection/>
    </xf>
    <xf numFmtId="171" fontId="25" fillId="4" borderId="38" xfId="70" applyNumberFormat="1" applyFont="1" applyFill="1" applyBorder="1" applyAlignment="1">
      <alignment horizontal="right"/>
      <protection/>
    </xf>
    <xf numFmtId="171" fontId="25" fillId="4" borderId="67" xfId="70" applyNumberFormat="1" applyFont="1" applyFill="1" applyBorder="1" applyAlignment="1">
      <alignment horizontal="right"/>
      <protection/>
    </xf>
    <xf numFmtId="164" fontId="25" fillId="11" borderId="32" xfId="70" applyFont="1" applyFill="1" applyBorder="1" applyAlignment="1">
      <alignment vertical="center" wrapText="1"/>
      <protection/>
    </xf>
    <xf numFmtId="171" fontId="25" fillId="4" borderId="51" xfId="70" applyNumberFormat="1" applyFont="1" applyFill="1" applyBorder="1" applyAlignment="1">
      <alignment horizontal="right"/>
      <protection/>
    </xf>
    <xf numFmtId="171" fontId="25" fillId="4" borderId="32" xfId="70" applyNumberFormat="1" applyFont="1" applyFill="1" applyBorder="1" applyAlignment="1">
      <alignment horizontal="right"/>
      <protection/>
    </xf>
    <xf numFmtId="164" fontId="24" fillId="15" borderId="10" xfId="70" applyFont="1" applyFill="1" applyBorder="1" applyAlignment="1">
      <alignment horizontal="center" vertical="center"/>
      <protection/>
    </xf>
    <xf numFmtId="171" fontId="24" fillId="10" borderId="68" xfId="70" applyNumberFormat="1" applyFont="1" applyFill="1" applyBorder="1" applyAlignment="1">
      <alignment horizontal="right"/>
      <protection/>
    </xf>
    <xf numFmtId="171" fontId="24" fillId="10" borderId="69" xfId="70" applyNumberFormat="1" applyFont="1" applyFill="1" applyBorder="1" applyAlignment="1">
      <alignment horizontal="right"/>
      <protection/>
    </xf>
    <xf numFmtId="171" fontId="24" fillId="10" borderId="70" xfId="70" applyNumberFormat="1" applyFont="1" applyFill="1" applyBorder="1" applyAlignment="1">
      <alignment horizontal="right"/>
      <protection/>
    </xf>
    <xf numFmtId="171" fontId="24" fillId="10" borderId="17" xfId="70" applyNumberFormat="1" applyFont="1" applyFill="1" applyBorder="1" applyAlignment="1">
      <alignment horizontal="right"/>
      <protection/>
    </xf>
    <xf numFmtId="171" fontId="24" fillId="10" borderId="71" xfId="70" applyNumberFormat="1" applyFont="1" applyFill="1" applyBorder="1" applyAlignment="1">
      <alignment horizontal="right"/>
      <protection/>
    </xf>
    <xf numFmtId="164" fontId="26" fillId="0" borderId="0" xfId="70" applyFont="1" applyFill="1" applyBorder="1" applyAlignment="1">
      <alignment horizontal="center" vertical="center"/>
      <protection/>
    </xf>
    <xf numFmtId="171" fontId="26" fillId="0" borderId="0" xfId="70" applyNumberFormat="1" applyFont="1" applyFill="1" applyBorder="1" applyAlignment="1">
      <alignment horizontal="right"/>
      <protection/>
    </xf>
    <xf numFmtId="171" fontId="24" fillId="22" borderId="24" xfId="70" applyNumberFormat="1" applyFont="1" applyFill="1" applyBorder="1" applyAlignment="1">
      <alignment horizontal="center" vertical="center" wrapText="1"/>
      <protection/>
    </xf>
    <xf numFmtId="164" fontId="22" fillId="23" borderId="24" xfId="70" applyFont="1" applyFill="1" applyBorder="1" applyAlignment="1">
      <alignment horizontal="center"/>
      <protection/>
    </xf>
    <xf numFmtId="164" fontId="22" fillId="23" borderId="10" xfId="70" applyFont="1" applyFill="1" applyBorder="1" applyAlignment="1">
      <alignment horizontal="center"/>
      <protection/>
    </xf>
    <xf numFmtId="171" fontId="24" fillId="22" borderId="20" xfId="70" applyNumberFormat="1" applyFont="1" applyFill="1" applyBorder="1" applyAlignment="1">
      <alignment horizontal="center" vertical="center" wrapText="1"/>
      <protection/>
    </xf>
    <xf numFmtId="171" fontId="24" fillId="22" borderId="23" xfId="70" applyNumberFormat="1" applyFont="1" applyFill="1" applyBorder="1" applyAlignment="1">
      <alignment horizontal="center" vertical="center" wrapText="1"/>
      <protection/>
    </xf>
    <xf numFmtId="171" fontId="24" fillId="22" borderId="66" xfId="70" applyNumberFormat="1" applyFont="1" applyFill="1" applyBorder="1" applyAlignment="1">
      <alignment horizontal="center" vertical="center" wrapText="1"/>
      <protection/>
    </xf>
    <xf numFmtId="171" fontId="24" fillId="22" borderId="14" xfId="70" applyNumberFormat="1" applyFont="1" applyFill="1" applyBorder="1" applyAlignment="1">
      <alignment horizontal="center" vertical="center" wrapText="1"/>
      <protection/>
    </xf>
    <xf numFmtId="171" fontId="24" fillId="22" borderId="67" xfId="70" applyNumberFormat="1" applyFont="1" applyFill="1" applyBorder="1" applyAlignment="1">
      <alignment horizontal="center" vertical="center" wrapText="1"/>
      <protection/>
    </xf>
    <xf numFmtId="164" fontId="26" fillId="15" borderId="18" xfId="70" applyFont="1" applyFill="1" applyBorder="1" applyAlignment="1">
      <alignment vertical="center"/>
      <protection/>
    </xf>
    <xf numFmtId="171" fontId="25" fillId="4" borderId="28" xfId="70" applyNumberFormat="1" applyFont="1" applyFill="1" applyBorder="1">
      <alignment/>
      <protection/>
    </xf>
    <xf numFmtId="171" fontId="25" fillId="4" borderId="29" xfId="70" applyNumberFormat="1" applyFont="1" applyFill="1" applyBorder="1">
      <alignment/>
      <protection/>
    </xf>
    <xf numFmtId="172" fontId="25" fillId="4" borderId="29" xfId="70" applyNumberFormat="1" applyFont="1" applyFill="1" applyBorder="1">
      <alignment/>
      <protection/>
    </xf>
    <xf numFmtId="171" fontId="25" fillId="4" borderId="32" xfId="70" applyNumberFormat="1" applyFont="1" applyFill="1" applyBorder="1">
      <alignment/>
      <protection/>
    </xf>
    <xf numFmtId="171" fontId="25" fillId="4" borderId="31" xfId="70" applyNumberFormat="1" applyFont="1" applyFill="1" applyBorder="1">
      <alignment/>
      <protection/>
    </xf>
    <xf numFmtId="170" fontId="25" fillId="4" borderId="29" xfId="70" applyNumberFormat="1" applyFont="1" applyFill="1" applyBorder="1">
      <alignment/>
      <protection/>
    </xf>
    <xf numFmtId="164" fontId="26" fillId="15" borderId="62" xfId="70" applyFont="1" applyFill="1" applyBorder="1">
      <alignment/>
      <protection/>
    </xf>
    <xf numFmtId="164" fontId="26" fillId="15" borderId="57" xfId="70" applyFont="1" applyFill="1" applyBorder="1">
      <alignment/>
      <protection/>
    </xf>
    <xf numFmtId="171" fontId="25" fillId="4" borderId="58" xfId="70" applyNumberFormat="1" applyFont="1" applyFill="1" applyBorder="1">
      <alignment/>
      <protection/>
    </xf>
    <xf numFmtId="171" fontId="25" fillId="4" borderId="16" xfId="70" applyNumberFormat="1" applyFont="1" applyFill="1" applyBorder="1">
      <alignment/>
      <protection/>
    </xf>
    <xf numFmtId="172" fontId="25" fillId="4" borderId="16" xfId="70" applyNumberFormat="1" applyFont="1" applyFill="1" applyBorder="1">
      <alignment/>
      <protection/>
    </xf>
    <xf numFmtId="171" fontId="25" fillId="4" borderId="61" xfId="70" applyNumberFormat="1" applyFont="1" applyFill="1" applyBorder="1">
      <alignment/>
      <protection/>
    </xf>
    <xf numFmtId="171" fontId="25" fillId="4" borderId="60" xfId="70" applyNumberFormat="1" applyFont="1" applyFill="1" applyBorder="1">
      <alignment/>
      <protection/>
    </xf>
    <xf numFmtId="170" fontId="25" fillId="4" borderId="0" xfId="70" applyNumberFormat="1" applyFont="1" applyFill="1" applyBorder="1">
      <alignment/>
      <protection/>
    </xf>
    <xf numFmtId="170" fontId="25" fillId="4" borderId="16" xfId="70" applyNumberFormat="1" applyFont="1" applyFill="1" applyBorder="1">
      <alignment/>
      <protection/>
    </xf>
    <xf numFmtId="164" fontId="26" fillId="15" borderId="10" xfId="70" applyFont="1" applyFill="1" applyBorder="1">
      <alignment/>
      <protection/>
    </xf>
    <xf numFmtId="171" fontId="27" fillId="10" borderId="68" xfId="70" applyNumberFormat="1" applyFont="1" applyFill="1" applyBorder="1">
      <alignment/>
      <protection/>
    </xf>
    <xf numFmtId="171" fontId="27" fillId="10" borderId="69" xfId="70" applyNumberFormat="1" applyFont="1" applyFill="1" applyBorder="1">
      <alignment/>
      <protection/>
    </xf>
    <xf numFmtId="172" fontId="27" fillId="10" borderId="69" xfId="70" applyNumberFormat="1" applyFont="1" applyFill="1" applyBorder="1">
      <alignment/>
      <protection/>
    </xf>
    <xf numFmtId="171" fontId="27" fillId="10" borderId="71" xfId="70" applyNumberFormat="1" applyFont="1" applyFill="1" applyBorder="1">
      <alignment/>
      <protection/>
    </xf>
    <xf numFmtId="171" fontId="24" fillId="10" borderId="72" xfId="70" applyNumberFormat="1" applyFont="1" applyFill="1" applyBorder="1">
      <alignment/>
      <protection/>
    </xf>
    <xf numFmtId="171" fontId="24" fillId="10" borderId="69" xfId="70" applyNumberFormat="1" applyFont="1" applyFill="1" applyBorder="1">
      <alignment/>
      <protection/>
    </xf>
    <xf numFmtId="170" fontId="24" fillId="10" borderId="69" xfId="70" applyNumberFormat="1" applyFont="1" applyFill="1" applyBorder="1">
      <alignment/>
      <protection/>
    </xf>
    <xf numFmtId="171" fontId="24" fillId="10" borderId="71" xfId="70" applyNumberFormat="1" applyFont="1" applyFill="1" applyBorder="1">
      <alignment/>
      <protection/>
    </xf>
    <xf numFmtId="164" fontId="26" fillId="7" borderId="24" xfId="70" applyFont="1" applyFill="1" applyBorder="1">
      <alignment/>
      <protection/>
    </xf>
    <xf numFmtId="164" fontId="26" fillId="7" borderId="25" xfId="70" applyFont="1" applyFill="1" applyBorder="1" applyAlignment="1">
      <alignment/>
      <protection/>
    </xf>
    <xf numFmtId="164" fontId="26" fillId="7" borderId="26" xfId="70" applyFont="1" applyFill="1" applyBorder="1" applyAlignment="1">
      <alignment/>
      <protection/>
    </xf>
    <xf numFmtId="164" fontId="26" fillId="7" borderId="36" xfId="70" applyFont="1" applyFill="1" applyBorder="1">
      <alignment/>
      <protection/>
    </xf>
    <xf numFmtId="164" fontId="26" fillId="7" borderId="0" xfId="70" applyFont="1" applyFill="1" applyBorder="1" applyAlignment="1">
      <alignment/>
      <protection/>
    </xf>
    <xf numFmtId="164" fontId="26" fillId="7" borderId="37" xfId="70" applyFont="1" applyFill="1" applyBorder="1" applyAlignment="1">
      <alignment/>
      <protection/>
    </xf>
    <xf numFmtId="164" fontId="26" fillId="7" borderId="47" xfId="70" applyFont="1" applyFill="1" applyBorder="1">
      <alignment/>
      <protection/>
    </xf>
    <xf numFmtId="164" fontId="26" fillId="7" borderId="48" xfId="70" applyFont="1" applyFill="1" applyBorder="1" applyAlignment="1">
      <alignment/>
      <protection/>
    </xf>
    <xf numFmtId="164" fontId="26" fillId="7" borderId="49" xfId="70" applyFont="1" applyFill="1" applyBorder="1" applyAlignment="1">
      <alignment/>
      <protection/>
    </xf>
    <xf numFmtId="164" fontId="21" fillId="23" borderId="48" xfId="0" applyFont="1" applyFill="1" applyBorder="1" applyAlignment="1">
      <alignment horizontal="center"/>
    </xf>
    <xf numFmtId="164" fontId="24" fillId="22" borderId="24" xfId="0" applyFont="1" applyFill="1" applyBorder="1" applyAlignment="1">
      <alignment horizontal="center" vertical="center" wrapText="1"/>
    </xf>
    <xf numFmtId="164" fontId="24" fillId="22" borderId="25" xfId="0" applyFont="1" applyFill="1" applyBorder="1" applyAlignment="1">
      <alignment horizontal="center" vertical="center" wrapText="1"/>
    </xf>
    <xf numFmtId="164" fontId="28" fillId="22" borderId="10" xfId="0" applyFont="1" applyFill="1" applyBorder="1" applyAlignment="1">
      <alignment horizontal="center" vertical="center" wrapText="1"/>
    </xf>
    <xf numFmtId="164" fontId="24" fillId="15" borderId="73" xfId="0" applyFont="1" applyFill="1" applyBorder="1" applyAlignment="1">
      <alignment horizontal="left"/>
    </xf>
    <xf numFmtId="164" fontId="24" fillId="15" borderId="74" xfId="0" applyFont="1" applyFill="1" applyBorder="1" applyAlignment="1">
      <alignment horizontal="center" vertical="center" wrapText="1"/>
    </xf>
    <xf numFmtId="171" fontId="25" fillId="4" borderId="25" xfId="0" applyNumberFormat="1" applyFont="1" applyFill="1" applyBorder="1" applyAlignment="1" applyProtection="1">
      <alignment/>
      <protection locked="0"/>
    </xf>
    <xf numFmtId="171" fontId="25" fillId="4" borderId="26" xfId="0" applyNumberFormat="1" applyFont="1" applyFill="1" applyBorder="1" applyAlignment="1" applyProtection="1">
      <alignment/>
      <protection locked="0"/>
    </xf>
    <xf numFmtId="164" fontId="24" fillId="15" borderId="75" xfId="0" applyFont="1" applyFill="1" applyBorder="1" applyAlignment="1">
      <alignment horizontal="left"/>
    </xf>
    <xf numFmtId="171" fontId="25" fillId="4" borderId="0" xfId="0" applyNumberFormat="1" applyFont="1" applyFill="1" applyBorder="1" applyAlignment="1" applyProtection="1">
      <alignment/>
      <protection locked="0"/>
    </xf>
    <xf numFmtId="171" fontId="25" fillId="4" borderId="37" xfId="0" applyNumberFormat="1" applyFont="1" applyFill="1" applyBorder="1" applyAlignment="1" applyProtection="1">
      <alignment/>
      <protection locked="0"/>
    </xf>
    <xf numFmtId="164" fontId="24" fillId="15" borderId="76" xfId="0" applyFont="1" applyFill="1" applyBorder="1" applyAlignment="1">
      <alignment horizontal="right"/>
    </xf>
    <xf numFmtId="171" fontId="28" fillId="10" borderId="48" xfId="0" applyNumberFormat="1" applyFont="1" applyFill="1" applyBorder="1" applyAlignment="1">
      <alignment/>
    </xf>
    <xf numFmtId="171" fontId="28" fillId="10" borderId="49" xfId="0" applyNumberFormat="1" applyFont="1" applyFill="1" applyBorder="1" applyAlignment="1">
      <alignment/>
    </xf>
    <xf numFmtId="164" fontId="29" fillId="0" borderId="0" xfId="73" applyFont="1">
      <alignment/>
      <protection/>
    </xf>
    <xf numFmtId="164" fontId="29" fillId="0" borderId="0" xfId="0" applyFont="1" applyAlignment="1">
      <alignment/>
    </xf>
    <xf numFmtId="164" fontId="21" fillId="23" borderId="10" xfId="73" applyFont="1" applyFill="1" applyBorder="1" applyAlignment="1">
      <alignment horizontal="center" vertical="center"/>
      <protection/>
    </xf>
    <xf numFmtId="164" fontId="30" fillId="24" borderId="0" xfId="0" applyFont="1" applyFill="1" applyAlignment="1">
      <alignment/>
    </xf>
    <xf numFmtId="164" fontId="21" fillId="23" borderId="10" xfId="79" applyFont="1" applyFill="1" applyBorder="1" applyAlignment="1">
      <alignment horizontal="center" vertical="center" wrapText="1"/>
      <protection/>
    </xf>
    <xf numFmtId="164" fontId="24" fillId="22" borderId="24" xfId="73" applyFont="1" applyFill="1" applyBorder="1" applyAlignment="1">
      <alignment horizontal="center" vertical="center"/>
      <protection/>
    </xf>
    <xf numFmtId="171" fontId="24" fillId="22" borderId="77" xfId="73" applyNumberFormat="1" applyFont="1" applyFill="1" applyBorder="1" applyAlignment="1">
      <alignment horizontal="center" vertical="center"/>
      <protection/>
    </xf>
    <xf numFmtId="164" fontId="24" fillId="22" borderId="78" xfId="73" applyFont="1" applyFill="1" applyBorder="1" applyAlignment="1">
      <alignment horizontal="center" vertical="center" wrapText="1"/>
      <protection/>
    </xf>
    <xf numFmtId="164" fontId="24" fillId="22" borderId="79" xfId="73" applyFont="1" applyFill="1" applyBorder="1" applyAlignment="1">
      <alignment horizontal="center" vertical="center" wrapText="1"/>
      <protection/>
    </xf>
    <xf numFmtId="164" fontId="24" fillId="22" borderId="78" xfId="73" applyFont="1" applyFill="1" applyBorder="1" applyAlignment="1">
      <alignment horizontal="center" vertical="center"/>
      <protection/>
    </xf>
    <xf numFmtId="171" fontId="24" fillId="22" borderId="80" xfId="73" applyNumberFormat="1" applyFont="1" applyFill="1" applyBorder="1" applyAlignment="1">
      <alignment horizontal="center" vertical="center" wrapText="1"/>
      <protection/>
    </xf>
    <xf numFmtId="164" fontId="18" fillId="24" borderId="0" xfId="0" applyFont="1" applyFill="1" applyAlignment="1">
      <alignment/>
    </xf>
    <xf numFmtId="164" fontId="24" fillId="22" borderId="81" xfId="79" applyFont="1" applyFill="1" applyBorder="1" applyAlignment="1">
      <alignment horizontal="center" vertical="center" wrapText="1"/>
      <protection/>
    </xf>
    <xf numFmtId="171" fontId="24" fillId="22" borderId="82" xfId="79" applyNumberFormat="1" applyFont="1" applyFill="1" applyBorder="1" applyAlignment="1">
      <alignment horizontal="center" vertical="center" wrapText="1"/>
      <protection/>
    </xf>
    <xf numFmtId="164" fontId="28" fillId="22" borderId="83" xfId="0" applyFont="1" applyFill="1" applyBorder="1" applyAlignment="1">
      <alignment horizontal="center" vertical="center" wrapText="1"/>
    </xf>
    <xf numFmtId="164" fontId="28" fillId="22" borderId="83" xfId="73" applyFont="1" applyFill="1" applyBorder="1" applyAlignment="1">
      <alignment horizontal="center" vertical="center" wrapText="1"/>
      <protection/>
    </xf>
    <xf numFmtId="164" fontId="28" fillId="22" borderId="84" xfId="73" applyFont="1" applyFill="1" applyBorder="1" applyAlignment="1">
      <alignment horizontal="center" vertical="center" wrapText="1"/>
      <protection/>
    </xf>
    <xf numFmtId="164" fontId="28" fillId="22" borderId="80" xfId="73" applyFont="1" applyFill="1" applyBorder="1" applyAlignment="1">
      <alignment horizontal="center" vertical="center" wrapText="1"/>
      <protection/>
    </xf>
    <xf numFmtId="164" fontId="24" fillId="15" borderId="73" xfId="73" applyFont="1" applyFill="1" applyBorder="1" applyAlignment="1">
      <alignment horizontal="center" vertical="center"/>
      <protection/>
    </xf>
    <xf numFmtId="171" fontId="24" fillId="15" borderId="85" xfId="73" applyNumberFormat="1" applyFont="1" applyFill="1" applyBorder="1">
      <alignment/>
      <protection/>
    </xf>
    <xf numFmtId="171" fontId="18" fillId="4" borderId="86" xfId="73" applyNumberFormat="1" applyFont="1" applyFill="1" applyBorder="1" applyAlignment="1">
      <alignment vertical="center"/>
      <protection/>
    </xf>
    <xf numFmtId="171" fontId="25" fillId="4" borderId="87" xfId="73" applyNumberFormat="1" applyFont="1" applyFill="1" applyBorder="1" applyAlignment="1">
      <alignment vertical="center"/>
      <protection/>
    </xf>
    <xf numFmtId="174" fontId="18" fillId="4" borderId="86" xfId="73" applyNumberFormat="1" applyFont="1" applyFill="1" applyBorder="1" applyAlignment="1">
      <alignment horizontal="right" vertical="center"/>
      <protection/>
    </xf>
    <xf numFmtId="171" fontId="25" fillId="4" borderId="87" xfId="73" applyNumberFormat="1" applyFont="1" applyFill="1" applyBorder="1" applyAlignment="1">
      <alignment horizontal="right" vertical="center"/>
      <protection/>
    </xf>
    <xf numFmtId="164" fontId="29" fillId="24" borderId="0" xfId="0" applyFont="1" applyFill="1" applyAlignment="1">
      <alignment/>
    </xf>
    <xf numFmtId="174" fontId="18" fillId="4" borderId="73" xfId="73" applyNumberFormat="1" applyFont="1" applyFill="1" applyBorder="1" applyAlignment="1">
      <alignment horizontal="right" vertical="center"/>
      <protection/>
    </xf>
    <xf numFmtId="174" fontId="18" fillId="10" borderId="87" xfId="73" applyNumberFormat="1" applyFont="1" applyFill="1" applyBorder="1" applyAlignment="1">
      <alignment horizontal="right" vertical="center"/>
      <protection/>
    </xf>
    <xf numFmtId="164" fontId="24" fillId="15" borderId="84" xfId="73" applyFont="1" applyFill="1" applyBorder="1" applyAlignment="1">
      <alignment horizontal="center" vertical="center"/>
      <protection/>
    </xf>
    <xf numFmtId="164" fontId="24" fillId="15" borderId="86" xfId="73" applyFont="1" applyFill="1" applyBorder="1" applyAlignment="1">
      <alignment horizontal="center" vertical="center"/>
      <protection/>
    </xf>
    <xf numFmtId="169" fontId="18" fillId="4" borderId="88" xfId="73" applyNumberFormat="1" applyFont="1" applyFill="1" applyBorder="1">
      <alignment/>
      <protection/>
    </xf>
    <xf numFmtId="171" fontId="18" fillId="4" borderId="88" xfId="73" applyNumberFormat="1" applyFont="1" applyFill="1" applyBorder="1">
      <alignment/>
      <protection/>
    </xf>
    <xf numFmtId="164" fontId="18" fillId="15" borderId="25" xfId="73" applyFont="1" applyFill="1" applyBorder="1" applyAlignment="1">
      <alignment horizontal="center"/>
      <protection/>
    </xf>
    <xf numFmtId="164" fontId="18" fillId="4" borderId="89" xfId="73" applyFont="1" applyFill="1" applyBorder="1">
      <alignment/>
      <protection/>
    </xf>
    <xf numFmtId="171" fontId="25" fillId="10" borderId="90" xfId="73" applyNumberFormat="1" applyFont="1" applyFill="1" applyBorder="1" applyAlignment="1">
      <alignment horizontal="right"/>
      <protection/>
    </xf>
    <xf numFmtId="164" fontId="31" fillId="15" borderId="75" xfId="73" applyFont="1" applyFill="1" applyBorder="1" applyAlignment="1">
      <alignment horizontal="left" vertical="center"/>
      <protection/>
    </xf>
    <xf numFmtId="164" fontId="29" fillId="7" borderId="91" xfId="73" applyFont="1" applyFill="1" applyBorder="1">
      <alignment/>
      <protection/>
    </xf>
    <xf numFmtId="171" fontId="24" fillId="15" borderId="89" xfId="73" applyNumberFormat="1" applyFont="1" applyFill="1" applyBorder="1">
      <alignment/>
      <protection/>
    </xf>
    <xf numFmtId="171" fontId="25" fillId="4" borderId="91" xfId="73" applyNumberFormat="1" applyFont="1" applyFill="1" applyBorder="1">
      <alignment/>
      <protection/>
    </xf>
    <xf numFmtId="175" fontId="18" fillId="4" borderId="88" xfId="73" applyNumberFormat="1" applyFont="1" applyFill="1" applyBorder="1" applyAlignment="1">
      <alignment horizontal="right"/>
      <protection/>
    </xf>
    <xf numFmtId="171" fontId="25" fillId="4" borderId="91" xfId="73" applyNumberFormat="1" applyFont="1" applyFill="1" applyBorder="1" applyAlignment="1">
      <alignment horizontal="right"/>
      <protection/>
    </xf>
    <xf numFmtId="175" fontId="25" fillId="4" borderId="75" xfId="79" applyNumberFormat="1" applyFont="1" applyFill="1" applyBorder="1" applyAlignment="1">
      <alignment horizontal="right"/>
      <protection/>
    </xf>
    <xf numFmtId="171" fontId="25" fillId="10" borderId="91" xfId="79" applyNumberFormat="1" applyFont="1" applyFill="1" applyBorder="1" applyAlignment="1">
      <alignment horizontal="right"/>
      <protection/>
    </xf>
    <xf numFmtId="164" fontId="24" fillId="15" borderId="83" xfId="73" applyFont="1" applyFill="1" applyBorder="1" applyAlignment="1">
      <alignment horizontal="center" vertical="center"/>
      <protection/>
    </xf>
    <xf numFmtId="169" fontId="18" fillId="4" borderId="83" xfId="73" applyNumberFormat="1" applyFont="1" applyFill="1" applyBorder="1">
      <alignment/>
      <protection/>
    </xf>
    <xf numFmtId="171" fontId="18" fillId="4" borderId="83" xfId="73" applyNumberFormat="1" applyFont="1" applyFill="1" applyBorder="1">
      <alignment/>
      <protection/>
    </xf>
    <xf numFmtId="164" fontId="18" fillId="4" borderId="92" xfId="73" applyFont="1" applyFill="1" applyBorder="1">
      <alignment/>
      <protection/>
    </xf>
    <xf numFmtId="171" fontId="25" fillId="10" borderId="93" xfId="73" applyNumberFormat="1" applyFont="1" applyFill="1" applyBorder="1" applyAlignment="1">
      <alignment horizontal="right"/>
      <protection/>
    </xf>
    <xf numFmtId="164" fontId="24" fillId="10" borderId="17" xfId="73" applyFont="1" applyFill="1" applyBorder="1" applyAlignment="1">
      <alignment/>
      <protection/>
    </xf>
    <xf numFmtId="164" fontId="24" fillId="10" borderId="52" xfId="73" applyFont="1" applyFill="1" applyBorder="1" applyAlignment="1">
      <alignment/>
      <protection/>
    </xf>
    <xf numFmtId="171" fontId="24" fillId="10" borderId="52" xfId="73" applyNumberFormat="1" applyFont="1" applyFill="1" applyBorder="1" applyAlignment="1">
      <alignment/>
      <protection/>
    </xf>
    <xf numFmtId="164" fontId="24" fillId="10" borderId="53" xfId="73" applyFont="1" applyFill="1" applyBorder="1" applyAlignment="1">
      <alignment/>
      <protection/>
    </xf>
    <xf numFmtId="171" fontId="24" fillId="10" borderId="10" xfId="73" applyNumberFormat="1" applyFont="1" applyFill="1" applyBorder="1" applyAlignment="1">
      <alignment/>
      <protection/>
    </xf>
    <xf numFmtId="171" fontId="24" fillId="15" borderId="92" xfId="73" applyNumberFormat="1" applyFont="1" applyFill="1" applyBorder="1">
      <alignment/>
      <protection/>
    </xf>
    <xf numFmtId="164" fontId="24" fillId="15" borderId="81" xfId="73" applyFont="1" applyFill="1" applyBorder="1" applyAlignment="1">
      <alignment horizontal="center" vertical="center" wrapText="1"/>
      <protection/>
    </xf>
    <xf numFmtId="164" fontId="24" fillId="15" borderId="94" xfId="73" applyFont="1" applyFill="1" applyBorder="1" applyAlignment="1">
      <alignment horizontal="center" vertical="center"/>
      <protection/>
    </xf>
    <xf numFmtId="169" fontId="18" fillId="4" borderId="94" xfId="73" applyNumberFormat="1" applyFont="1" applyFill="1" applyBorder="1" applyAlignment="1">
      <alignment horizontal="right" vertical="center"/>
      <protection/>
    </xf>
    <xf numFmtId="171" fontId="18" fillId="4" borderId="94" xfId="73" applyNumberFormat="1" applyFont="1" applyFill="1" applyBorder="1" applyAlignment="1">
      <alignment horizontal="right" vertical="center"/>
      <protection/>
    </xf>
    <xf numFmtId="164" fontId="24" fillId="15" borderId="94" xfId="73" applyFont="1" applyFill="1" applyBorder="1" applyAlignment="1">
      <alignment horizontal="left" vertical="center"/>
      <protection/>
    </xf>
    <xf numFmtId="169" fontId="24" fillId="15" borderId="94" xfId="73" applyNumberFormat="1" applyFont="1" applyFill="1" applyBorder="1" applyAlignment="1">
      <alignment horizontal="center" vertical="center"/>
      <protection/>
    </xf>
    <xf numFmtId="171" fontId="18" fillId="4" borderId="94" xfId="73" applyNumberFormat="1" applyFont="1" applyFill="1" applyBorder="1" applyAlignment="1">
      <alignment/>
      <protection/>
    </xf>
    <xf numFmtId="164" fontId="18" fillId="4" borderId="95" xfId="73" applyFont="1" applyFill="1" applyBorder="1">
      <alignment/>
      <protection/>
    </xf>
    <xf numFmtId="171" fontId="25" fillId="10" borderId="96" xfId="73" applyNumberFormat="1" applyFont="1" applyFill="1" applyBorder="1" applyAlignment="1">
      <alignment horizontal="right"/>
      <protection/>
    </xf>
    <xf numFmtId="164" fontId="31" fillId="15" borderId="76" xfId="73" applyFont="1" applyFill="1" applyBorder="1" applyAlignment="1">
      <alignment horizontal="left" vertical="center"/>
      <protection/>
    </xf>
    <xf numFmtId="164" fontId="29" fillId="7" borderId="97" xfId="73" applyFont="1" applyFill="1" applyBorder="1">
      <alignment/>
      <protection/>
    </xf>
    <xf numFmtId="164" fontId="24" fillId="15" borderId="76" xfId="73" applyFont="1" applyFill="1" applyBorder="1" applyAlignment="1">
      <alignment horizontal="right"/>
      <protection/>
    </xf>
    <xf numFmtId="171" fontId="24" fillId="10" borderId="98" xfId="73" applyNumberFormat="1" applyFont="1" applyFill="1" applyBorder="1">
      <alignment/>
      <protection/>
    </xf>
    <xf numFmtId="175" fontId="24" fillId="10" borderId="98" xfId="73" applyNumberFormat="1" applyFont="1" applyFill="1" applyBorder="1" applyAlignment="1">
      <alignment horizontal="right"/>
      <protection/>
    </xf>
    <xf numFmtId="171" fontId="24" fillId="10" borderId="97" xfId="73" applyNumberFormat="1" applyFont="1" applyFill="1" applyBorder="1" applyAlignment="1">
      <alignment horizontal="right"/>
      <protection/>
    </xf>
    <xf numFmtId="175" fontId="24" fillId="10" borderId="76" xfId="79" applyNumberFormat="1" applyFont="1" applyFill="1" applyBorder="1" applyAlignment="1">
      <alignment horizontal="right"/>
      <protection/>
    </xf>
    <xf numFmtId="171" fontId="24" fillId="10" borderId="97" xfId="79" applyNumberFormat="1" applyFont="1" applyFill="1" applyBorder="1" applyAlignment="1">
      <alignment horizontal="right"/>
      <protection/>
    </xf>
    <xf numFmtId="164" fontId="24" fillId="15" borderId="88" xfId="73" applyFont="1" applyFill="1" applyBorder="1" applyAlignment="1">
      <alignment horizontal="left" vertical="center"/>
      <protection/>
    </xf>
    <xf numFmtId="169" fontId="24" fillId="15" borderId="88" xfId="73" applyNumberFormat="1" applyFont="1" applyFill="1" applyBorder="1" applyAlignment="1">
      <alignment horizontal="center" vertical="center"/>
      <protection/>
    </xf>
    <xf numFmtId="171" fontId="18" fillId="4" borderId="88" xfId="73" applyNumberFormat="1" applyFont="1" applyFill="1" applyBorder="1" applyAlignment="1">
      <alignment/>
      <protection/>
    </xf>
    <xf numFmtId="171" fontId="25" fillId="10" borderId="99" xfId="73" applyNumberFormat="1" applyFont="1" applyFill="1" applyBorder="1" applyAlignment="1">
      <alignment horizontal="right"/>
      <protection/>
    </xf>
    <xf numFmtId="164" fontId="24" fillId="0" borderId="10" xfId="73" applyFont="1" applyFill="1" applyBorder="1" applyAlignment="1">
      <alignment horizontal="center"/>
      <protection/>
    </xf>
    <xf numFmtId="164" fontId="31" fillId="0" borderId="10" xfId="73" applyFont="1" applyFill="1" applyBorder="1" applyAlignment="1">
      <alignment horizontal="center"/>
      <protection/>
    </xf>
    <xf numFmtId="169" fontId="18" fillId="4" borderId="83" xfId="73" applyNumberFormat="1" applyFont="1" applyFill="1" applyBorder="1" applyAlignment="1">
      <alignment horizontal="right" vertical="center"/>
      <protection/>
    </xf>
    <xf numFmtId="171" fontId="18" fillId="4" borderId="83" xfId="73" applyNumberFormat="1" applyFont="1" applyFill="1" applyBorder="1" applyAlignment="1">
      <alignment horizontal="right" vertical="center"/>
      <protection/>
    </xf>
    <xf numFmtId="169" fontId="24" fillId="15" borderId="83" xfId="73" applyNumberFormat="1" applyFont="1" applyFill="1" applyBorder="1" applyAlignment="1">
      <alignment horizontal="center" vertical="center"/>
      <protection/>
    </xf>
    <xf numFmtId="171" fontId="24" fillId="10" borderId="48" xfId="73" applyNumberFormat="1" applyFont="1" applyFill="1" applyBorder="1" applyAlignment="1">
      <alignment/>
      <protection/>
    </xf>
    <xf numFmtId="169" fontId="18" fillId="4" borderId="94" xfId="73" applyNumberFormat="1" applyFont="1" applyFill="1" applyBorder="1">
      <alignment/>
      <protection/>
    </xf>
    <xf numFmtId="171" fontId="18" fillId="4" borderId="94" xfId="73" applyNumberFormat="1" applyFont="1" applyFill="1" applyBorder="1">
      <alignment/>
      <protection/>
    </xf>
    <xf numFmtId="171" fontId="29" fillId="0" borderId="0" xfId="73" applyNumberFormat="1" applyFont="1">
      <alignment/>
      <protection/>
    </xf>
    <xf numFmtId="164" fontId="24" fillId="10" borderId="47" xfId="73" applyFont="1" applyFill="1" applyBorder="1" applyAlignment="1">
      <alignment/>
      <protection/>
    </xf>
    <xf numFmtId="164" fontId="24" fillId="10" borderId="48" xfId="73" applyFont="1" applyFill="1" applyBorder="1" applyAlignment="1">
      <alignment/>
      <protection/>
    </xf>
    <xf numFmtId="171" fontId="24" fillId="10" borderId="96" xfId="73" applyNumberFormat="1" applyFont="1" applyFill="1" applyBorder="1" applyAlignment="1">
      <alignment/>
      <protection/>
    </xf>
    <xf numFmtId="164" fontId="24" fillId="15" borderId="100" xfId="73" applyFont="1" applyFill="1" applyBorder="1" applyAlignment="1">
      <alignment horizontal="right"/>
      <protection/>
    </xf>
    <xf numFmtId="171" fontId="24" fillId="10" borderId="83" xfId="73" applyNumberFormat="1" applyFont="1" applyFill="1" applyBorder="1">
      <alignment/>
      <protection/>
    </xf>
    <xf numFmtId="172" fontId="24" fillId="10" borderId="83" xfId="73" applyNumberFormat="1" applyFont="1" applyFill="1" applyBorder="1" applyAlignment="1">
      <alignment horizontal="right"/>
      <protection/>
    </xf>
    <xf numFmtId="171" fontId="24" fillId="10" borderId="101" xfId="73" applyNumberFormat="1" applyFont="1" applyFill="1" applyBorder="1" applyAlignment="1">
      <alignment horizontal="right"/>
      <protection/>
    </xf>
    <xf numFmtId="171" fontId="24" fillId="10" borderId="102" xfId="73" applyNumberFormat="1" applyFont="1" applyFill="1" applyBorder="1" applyAlignment="1">
      <alignment/>
      <protection/>
    </xf>
    <xf numFmtId="164" fontId="26" fillId="7" borderId="11" xfId="73" applyFont="1" applyFill="1" applyBorder="1" applyAlignment="1">
      <alignment horizontal="left"/>
      <protection/>
    </xf>
    <xf numFmtId="164" fontId="31" fillId="0" borderId="0" xfId="73" applyFont="1">
      <alignment/>
      <protection/>
    </xf>
    <xf numFmtId="164" fontId="32" fillId="0" borderId="0" xfId="73" applyFont="1">
      <alignment/>
      <protection/>
    </xf>
    <xf numFmtId="164" fontId="26" fillId="7" borderId="12" xfId="73" applyFont="1" applyFill="1" applyBorder="1" applyAlignment="1">
      <alignment horizontal="left"/>
      <protection/>
    </xf>
    <xf numFmtId="164" fontId="21" fillId="23" borderId="53" xfId="70" applyFont="1" applyFill="1" applyBorder="1" applyAlignment="1">
      <alignment horizontal="center" vertical="center"/>
      <protection/>
    </xf>
    <xf numFmtId="172" fontId="24" fillId="22" borderId="103" xfId="70" applyNumberFormat="1" applyFont="1" applyFill="1" applyBorder="1" applyAlignment="1">
      <alignment horizontal="center" vertical="center" wrapText="1"/>
      <protection/>
    </xf>
    <xf numFmtId="172" fontId="24" fillId="22" borderId="104" xfId="70" applyNumberFormat="1" applyFont="1" applyFill="1" applyBorder="1" applyAlignment="1">
      <alignment horizontal="center" vertical="center" wrapText="1"/>
      <protection/>
    </xf>
    <xf numFmtId="172" fontId="24" fillId="22" borderId="105" xfId="70" applyNumberFormat="1" applyFont="1" applyFill="1" applyBorder="1" applyAlignment="1">
      <alignment horizontal="center" vertical="center" wrapText="1"/>
      <protection/>
    </xf>
    <xf numFmtId="172" fontId="24" fillId="22" borderId="11" xfId="70" applyNumberFormat="1" applyFont="1" applyFill="1" applyBorder="1" applyAlignment="1">
      <alignment horizontal="center" vertical="center" wrapText="1"/>
      <protection/>
    </xf>
    <xf numFmtId="172" fontId="24" fillId="15" borderId="22" xfId="70" applyNumberFormat="1" applyFont="1" applyFill="1" applyBorder="1" applyAlignment="1">
      <alignment horizontal="center" vertical="center"/>
      <protection/>
    </xf>
    <xf numFmtId="172" fontId="25" fillId="7" borderId="23" xfId="70" applyNumberFormat="1" applyFont="1" applyFill="1" applyBorder="1" applyAlignment="1">
      <alignment horizontal="left" vertical="center"/>
      <protection/>
    </xf>
    <xf numFmtId="171" fontId="25" fillId="4" borderId="19" xfId="70" applyNumberFormat="1" applyFont="1" applyFill="1" applyBorder="1" applyAlignment="1">
      <alignment horizontal="right" vertical="center" indent="1"/>
      <protection/>
    </xf>
    <xf numFmtId="172" fontId="25" fillId="4" borderId="20" xfId="70" applyNumberFormat="1" applyFont="1" applyFill="1" applyBorder="1" applyAlignment="1">
      <alignment horizontal="right" vertical="center" indent="1"/>
      <protection/>
    </xf>
    <xf numFmtId="171" fontId="25" fillId="4" borderId="21" xfId="70" applyNumberFormat="1" applyFont="1" applyFill="1" applyBorder="1" applyAlignment="1">
      <alignment horizontal="right" vertical="center" indent="1"/>
      <protection/>
    </xf>
    <xf numFmtId="172" fontId="25" fillId="4" borderId="18" xfId="70" applyNumberFormat="1" applyFont="1" applyFill="1" applyBorder="1" applyAlignment="1">
      <alignment horizontal="right" vertical="center" indent="1"/>
      <protection/>
    </xf>
    <xf numFmtId="172" fontId="25" fillId="7" borderId="32" xfId="70" applyNumberFormat="1" applyFont="1" applyFill="1" applyBorder="1" applyAlignment="1">
      <alignment horizontal="left" vertical="center"/>
      <protection/>
    </xf>
    <xf numFmtId="171" fontId="25" fillId="4" borderId="28" xfId="70" applyNumberFormat="1" applyFont="1" applyFill="1" applyBorder="1" applyAlignment="1">
      <alignment horizontal="right" vertical="center" indent="1"/>
      <protection/>
    </xf>
    <xf numFmtId="172" fontId="25" fillId="4" borderId="29" xfId="70" applyNumberFormat="1" applyFont="1" applyFill="1" applyBorder="1" applyAlignment="1">
      <alignment horizontal="right" vertical="center" indent="1"/>
      <protection/>
    </xf>
    <xf numFmtId="171" fontId="25" fillId="4" borderId="30" xfId="70" applyNumberFormat="1" applyFont="1" applyFill="1" applyBorder="1" applyAlignment="1">
      <alignment horizontal="right" vertical="center" indent="1"/>
      <protection/>
    </xf>
    <xf numFmtId="172" fontId="25" fillId="4" borderId="27" xfId="70" applyNumberFormat="1" applyFont="1" applyFill="1" applyBorder="1" applyAlignment="1">
      <alignment horizontal="right" vertical="center" indent="1"/>
      <protection/>
    </xf>
    <xf numFmtId="172" fontId="24" fillId="15" borderId="32" xfId="70" applyNumberFormat="1" applyFont="1" applyFill="1" applyBorder="1" applyAlignment="1">
      <alignment horizontal="right" vertical="center"/>
      <protection/>
    </xf>
    <xf numFmtId="171" fontId="24" fillId="10" borderId="28" xfId="70" applyNumberFormat="1" applyFont="1" applyFill="1" applyBorder="1" applyAlignment="1">
      <alignment horizontal="right" vertical="center" indent="1"/>
      <protection/>
    </xf>
    <xf numFmtId="172" fontId="24" fillId="10" borderId="29" xfId="70" applyNumberFormat="1" applyFont="1" applyFill="1" applyBorder="1" applyAlignment="1">
      <alignment horizontal="right" vertical="center" indent="1"/>
      <protection/>
    </xf>
    <xf numFmtId="171" fontId="24" fillId="10" borderId="30" xfId="70" applyNumberFormat="1" applyFont="1" applyFill="1" applyBorder="1" applyAlignment="1">
      <alignment horizontal="right" vertical="center" indent="1"/>
      <protection/>
    </xf>
    <xf numFmtId="172" fontId="24" fillId="10" borderId="27" xfId="70" applyNumberFormat="1" applyFont="1" applyFill="1" applyBorder="1" applyAlignment="1">
      <alignment horizontal="right" vertical="center" indent="1"/>
      <protection/>
    </xf>
    <xf numFmtId="172" fontId="24" fillId="15" borderId="31" xfId="70" applyNumberFormat="1" applyFont="1" applyFill="1" applyBorder="1" applyAlignment="1">
      <alignment horizontal="center" vertical="center"/>
      <protection/>
    </xf>
    <xf numFmtId="172" fontId="25" fillId="7" borderId="67" xfId="70" applyNumberFormat="1" applyFont="1" applyFill="1" applyBorder="1" applyAlignment="1">
      <alignment horizontal="left" vertical="center"/>
      <protection/>
    </xf>
    <xf numFmtId="172" fontId="24" fillId="15" borderId="45" xfId="70" applyNumberFormat="1" applyFont="1" applyFill="1" applyBorder="1" applyAlignment="1">
      <alignment horizontal="center" vertical="center"/>
      <protection/>
    </xf>
    <xf numFmtId="171" fontId="24" fillId="10" borderId="42" xfId="70" applyNumberFormat="1" applyFont="1" applyFill="1" applyBorder="1" applyAlignment="1">
      <alignment horizontal="right" vertical="center" indent="1"/>
      <protection/>
    </xf>
    <xf numFmtId="172" fontId="24" fillId="10" borderId="43" xfId="70" applyNumberFormat="1" applyFont="1" applyFill="1" applyBorder="1" applyAlignment="1">
      <alignment horizontal="right" vertical="center" indent="1"/>
      <protection/>
    </xf>
    <xf numFmtId="171" fontId="24" fillId="10" borderId="44" xfId="70" applyNumberFormat="1" applyFont="1" applyFill="1" applyBorder="1" applyAlignment="1">
      <alignment horizontal="right" vertical="center" indent="1"/>
      <protection/>
    </xf>
    <xf numFmtId="172" fontId="24" fillId="10" borderId="41" xfId="70" applyNumberFormat="1" applyFont="1" applyFill="1" applyBorder="1" applyAlignment="1">
      <alignment horizontal="right" vertical="center" indent="1"/>
      <protection/>
    </xf>
    <xf numFmtId="172" fontId="24" fillId="15" borderId="72" xfId="70" applyNumberFormat="1" applyFont="1" applyFill="1" applyBorder="1" applyAlignment="1">
      <alignment horizontal="center" vertical="center"/>
      <protection/>
    </xf>
    <xf numFmtId="172" fontId="24" fillId="15" borderId="46" xfId="70" applyNumberFormat="1" applyFont="1" applyFill="1" applyBorder="1" applyAlignment="1">
      <alignment horizontal="right" vertical="center"/>
      <protection/>
    </xf>
    <xf numFmtId="164" fontId="1" fillId="0" borderId="106" xfId="70" applyBorder="1">
      <alignment/>
      <protection/>
    </xf>
    <xf numFmtId="164" fontId="21" fillId="23" borderId="10" xfId="70" applyFont="1" applyFill="1" applyBorder="1" applyAlignment="1">
      <alignment horizontal="center" vertical="center" wrapText="1"/>
      <protection/>
    </xf>
    <xf numFmtId="164" fontId="21" fillId="23" borderId="11" xfId="70" applyFont="1" applyFill="1" applyBorder="1" applyAlignment="1">
      <alignment horizontal="center" vertical="center"/>
      <protection/>
    </xf>
    <xf numFmtId="164" fontId="21" fillId="23" borderId="10" xfId="70" applyFont="1" applyFill="1" applyBorder="1" applyAlignment="1">
      <alignment horizontal="center"/>
      <protection/>
    </xf>
    <xf numFmtId="164" fontId="21" fillId="23" borderId="49" xfId="70" applyFont="1" applyFill="1" applyBorder="1" applyAlignment="1">
      <alignment horizontal="center"/>
      <protection/>
    </xf>
    <xf numFmtId="164" fontId="24" fillId="22" borderId="107" xfId="70" applyFont="1" applyFill="1" applyBorder="1" applyAlignment="1">
      <alignment horizontal="center" vertical="center"/>
      <protection/>
    </xf>
    <xf numFmtId="164" fontId="24" fillId="22" borderId="107" xfId="70" applyFont="1" applyFill="1" applyBorder="1" applyAlignment="1">
      <alignment horizontal="center" vertical="center" wrapText="1"/>
      <protection/>
    </xf>
    <xf numFmtId="164" fontId="24" fillId="22" borderId="24" xfId="70" applyFont="1" applyFill="1" applyBorder="1" applyAlignment="1">
      <alignment horizontal="center" vertical="center"/>
      <protection/>
    </xf>
    <xf numFmtId="164" fontId="24" fillId="22" borderId="77" xfId="70" applyFont="1" applyFill="1" applyBorder="1" applyAlignment="1">
      <alignment horizontal="center" vertical="center" wrapText="1"/>
      <protection/>
    </xf>
    <xf numFmtId="164" fontId="24" fillId="22" borderId="77" xfId="70" applyFont="1" applyFill="1" applyBorder="1" applyAlignment="1">
      <alignment horizontal="center" vertical="center"/>
      <protection/>
    </xf>
    <xf numFmtId="164" fontId="24" fillId="22" borderId="80" xfId="70" applyFont="1" applyFill="1" applyBorder="1" applyAlignment="1">
      <alignment horizontal="center" vertical="center"/>
      <protection/>
    </xf>
    <xf numFmtId="164" fontId="24" fillId="22" borderId="0" xfId="70" applyFont="1" applyFill="1" applyBorder="1" applyAlignment="1">
      <alignment horizontal="center" vertical="center"/>
      <protection/>
    </xf>
    <xf numFmtId="164" fontId="24" fillId="22" borderId="82" xfId="70" applyFont="1" applyFill="1" applyBorder="1" applyAlignment="1">
      <alignment horizontal="center" vertical="center"/>
      <protection/>
    </xf>
    <xf numFmtId="164" fontId="25" fillId="0" borderId="0" xfId="70" applyFont="1">
      <alignment/>
      <protection/>
    </xf>
    <xf numFmtId="164" fontId="24" fillId="15" borderId="73" xfId="70" applyFont="1" applyFill="1" applyBorder="1" applyAlignment="1">
      <alignment horizontal="left" vertical="center"/>
      <protection/>
    </xf>
    <xf numFmtId="164" fontId="25" fillId="7" borderId="86" xfId="70" applyFont="1" applyFill="1" applyBorder="1">
      <alignment/>
      <protection/>
    </xf>
    <xf numFmtId="171" fontId="25" fillId="4" borderId="86" xfId="70" applyNumberFormat="1" applyFont="1" applyFill="1" applyBorder="1" applyAlignment="1">
      <alignment horizontal="right"/>
      <protection/>
    </xf>
    <xf numFmtId="164" fontId="25" fillId="4" borderId="86" xfId="70" applyFont="1" applyFill="1" applyBorder="1" applyAlignment="1">
      <alignment horizontal="right"/>
      <protection/>
    </xf>
    <xf numFmtId="171" fontId="25" fillId="4" borderId="85" xfId="70" applyNumberFormat="1" applyFont="1" applyFill="1" applyBorder="1" applyAlignment="1">
      <alignment horizontal="right"/>
      <protection/>
    </xf>
    <xf numFmtId="164" fontId="24" fillId="15" borderId="75" xfId="70" applyFont="1" applyFill="1" applyBorder="1" applyAlignment="1">
      <alignment horizontal="left" vertical="center"/>
      <protection/>
    </xf>
    <xf numFmtId="164" fontId="25" fillId="11" borderId="88" xfId="70" applyFont="1" applyFill="1" applyBorder="1">
      <alignment/>
      <protection/>
    </xf>
    <xf numFmtId="171" fontId="25" fillId="4" borderId="88" xfId="70" applyNumberFormat="1" applyFont="1" applyFill="1" applyBorder="1">
      <alignment/>
      <protection/>
    </xf>
    <xf numFmtId="172" fontId="25" fillId="4" borderId="88" xfId="70" applyNumberFormat="1" applyFont="1" applyFill="1" applyBorder="1">
      <alignment/>
      <protection/>
    </xf>
    <xf numFmtId="172" fontId="25" fillId="4" borderId="91" xfId="70" applyNumberFormat="1" applyFont="1" applyFill="1" applyBorder="1">
      <alignment/>
      <protection/>
    </xf>
    <xf numFmtId="164" fontId="24" fillId="15" borderId="108" xfId="70" applyFont="1" applyFill="1" applyBorder="1" applyAlignment="1">
      <alignment horizontal="left" vertical="center"/>
      <protection/>
    </xf>
    <xf numFmtId="164" fontId="25" fillId="7" borderId="88" xfId="70" applyFont="1" applyFill="1" applyBorder="1">
      <alignment/>
      <protection/>
    </xf>
    <xf numFmtId="164" fontId="25" fillId="4" borderId="88" xfId="70" applyFont="1" applyFill="1" applyBorder="1" applyAlignment="1">
      <alignment wrapText="1"/>
      <protection/>
    </xf>
    <xf numFmtId="164" fontId="25" fillId="4" borderId="88" xfId="70" applyFont="1" applyFill="1" applyBorder="1">
      <alignment/>
      <protection/>
    </xf>
    <xf numFmtId="171" fontId="25" fillId="4" borderId="88" xfId="70" applyNumberFormat="1" applyFont="1" applyFill="1" applyBorder="1" applyAlignment="1">
      <alignment horizontal="right"/>
      <protection/>
    </xf>
    <xf numFmtId="164" fontId="25" fillId="4" borderId="88" xfId="70" applyFont="1" applyFill="1" applyBorder="1" applyAlignment="1">
      <alignment horizontal="right"/>
      <protection/>
    </xf>
    <xf numFmtId="171" fontId="25" fillId="4" borderId="89" xfId="70" applyNumberFormat="1" applyFont="1" applyFill="1" applyBorder="1" applyAlignment="1">
      <alignment horizontal="right"/>
      <protection/>
    </xf>
    <xf numFmtId="164" fontId="24" fillId="15" borderId="109" xfId="70" applyFont="1" applyFill="1" applyBorder="1" applyAlignment="1">
      <alignment horizontal="left" vertical="center"/>
      <protection/>
    </xf>
    <xf numFmtId="171" fontId="25" fillId="4" borderId="83" xfId="70" applyNumberFormat="1" applyFont="1" applyFill="1" applyBorder="1">
      <alignment/>
      <protection/>
    </xf>
    <xf numFmtId="164" fontId="25" fillId="4" borderId="83" xfId="70" applyFont="1" applyFill="1" applyBorder="1" applyAlignment="1">
      <alignment wrapText="1"/>
      <protection/>
    </xf>
    <xf numFmtId="164" fontId="25" fillId="4" borderId="83" xfId="70" applyFont="1" applyFill="1" applyBorder="1">
      <alignment/>
      <protection/>
    </xf>
    <xf numFmtId="164" fontId="25" fillId="22" borderId="108" xfId="70" applyFont="1" applyFill="1" applyBorder="1" applyAlignment="1">
      <alignment horizontal="left"/>
      <protection/>
    </xf>
    <xf numFmtId="171" fontId="24" fillId="10" borderId="88" xfId="70" applyNumberFormat="1" applyFont="1" applyFill="1" applyBorder="1">
      <alignment/>
      <protection/>
    </xf>
    <xf numFmtId="164" fontId="25" fillId="10" borderId="88" xfId="70" applyFont="1" applyFill="1" applyBorder="1" applyAlignment="1">
      <alignment wrapText="1"/>
      <protection/>
    </xf>
    <xf numFmtId="164" fontId="25" fillId="10" borderId="88" xfId="70" applyFont="1" applyFill="1" applyBorder="1">
      <alignment/>
      <protection/>
    </xf>
    <xf numFmtId="172" fontId="24" fillId="10" borderId="110" xfId="70" applyNumberFormat="1" applyFont="1" applyFill="1" applyBorder="1">
      <alignment/>
      <protection/>
    </xf>
    <xf numFmtId="164" fontId="24" fillId="22" borderId="111" xfId="70" applyFont="1" applyFill="1" applyBorder="1" applyAlignment="1">
      <alignment horizontal="center"/>
      <protection/>
    </xf>
    <xf numFmtId="172" fontId="24" fillId="10" borderId="49" xfId="70" applyNumberFormat="1" applyFont="1" applyFill="1" applyBorder="1">
      <alignment/>
      <protection/>
    </xf>
    <xf numFmtId="164" fontId="25" fillId="22" borderId="112" xfId="70" applyFont="1" applyFill="1" applyBorder="1">
      <alignment/>
      <protection/>
    </xf>
    <xf numFmtId="164" fontId="25" fillId="22" borderId="113" xfId="70" applyFont="1" applyFill="1" applyBorder="1">
      <alignment/>
      <protection/>
    </xf>
    <xf numFmtId="172" fontId="25" fillId="10" borderId="88" xfId="70" applyNumberFormat="1" applyFont="1" applyFill="1" applyBorder="1">
      <alignment/>
      <protection/>
    </xf>
    <xf numFmtId="172" fontId="24" fillId="10" borderId="91" xfId="70" applyNumberFormat="1" applyFont="1" applyFill="1" applyBorder="1">
      <alignment/>
      <protection/>
    </xf>
    <xf numFmtId="164" fontId="25" fillId="11" borderId="53" xfId="70" applyFont="1" applyFill="1" applyBorder="1" applyAlignment="1">
      <alignment horizontal="center"/>
      <protection/>
    </xf>
    <xf numFmtId="164" fontId="25" fillId="0" borderId="0" xfId="70" applyFont="1" applyAlignment="1">
      <alignment wrapText="1"/>
      <protection/>
    </xf>
    <xf numFmtId="171" fontId="25" fillId="0" borderId="0" xfId="70" applyNumberFormat="1" applyFont="1">
      <alignment/>
      <protection/>
    </xf>
    <xf numFmtId="164" fontId="25" fillId="22" borderId="114" xfId="70" applyFont="1" applyFill="1" applyBorder="1">
      <alignment/>
      <protection/>
    </xf>
    <xf numFmtId="164" fontId="25" fillId="22" borderId="115" xfId="70" applyFont="1" applyFill="1" applyBorder="1">
      <alignment/>
      <protection/>
    </xf>
    <xf numFmtId="171" fontId="24" fillId="10" borderId="83" xfId="70" applyNumberFormat="1" applyFont="1" applyFill="1" applyBorder="1" applyAlignment="1">
      <alignment horizontal="right"/>
      <protection/>
    </xf>
    <xf numFmtId="164" fontId="24" fillId="10" borderId="88" xfId="70" applyFont="1" applyFill="1" applyBorder="1" applyAlignment="1">
      <alignment horizontal="right"/>
      <protection/>
    </xf>
    <xf numFmtId="171" fontId="24" fillId="10" borderId="89" xfId="70" applyNumberFormat="1" applyFont="1" applyFill="1" applyBorder="1" applyAlignment="1">
      <alignment horizontal="right"/>
      <protection/>
    </xf>
    <xf numFmtId="164" fontId="24" fillId="22" borderId="116" xfId="70" applyFont="1" applyFill="1" applyBorder="1" applyAlignment="1">
      <alignment horizontal="center"/>
      <protection/>
    </xf>
    <xf numFmtId="171" fontId="24" fillId="10" borderId="91" xfId="70" applyNumberFormat="1" applyFont="1" applyFill="1" applyBorder="1" applyAlignment="1">
      <alignment horizontal="right"/>
      <protection/>
    </xf>
    <xf numFmtId="171" fontId="24" fillId="10" borderId="88" xfId="70" applyNumberFormat="1" applyFont="1" applyFill="1" applyBorder="1" applyAlignment="1">
      <alignment horizontal="right"/>
      <protection/>
    </xf>
    <xf numFmtId="171" fontId="24" fillId="10" borderId="49" xfId="70" applyNumberFormat="1" applyFont="1" applyFill="1" applyBorder="1">
      <alignment/>
      <protection/>
    </xf>
    <xf numFmtId="164" fontId="21" fillId="23" borderId="88" xfId="0" applyFont="1" applyFill="1" applyBorder="1" applyAlignment="1">
      <alignment horizontal="center" vertical="center"/>
    </xf>
    <xf numFmtId="164" fontId="21" fillId="23" borderId="107" xfId="0" applyFont="1" applyFill="1" applyBorder="1" applyAlignment="1">
      <alignment horizontal="center" vertical="center"/>
    </xf>
    <xf numFmtId="164" fontId="34" fillId="0" borderId="117" xfId="0" applyFont="1" applyBorder="1" applyAlignment="1">
      <alignment/>
    </xf>
    <xf numFmtId="164" fontId="34" fillId="0" borderId="117" xfId="0" applyFont="1" applyBorder="1" applyAlignment="1">
      <alignment horizontal="center"/>
    </xf>
    <xf numFmtId="164" fontId="28" fillId="22" borderId="118" xfId="0" applyFont="1" applyFill="1" applyBorder="1" applyAlignment="1">
      <alignment horizontal="center"/>
    </xf>
    <xf numFmtId="164" fontId="28" fillId="22" borderId="109" xfId="0" applyFont="1" applyFill="1" applyBorder="1" applyAlignment="1">
      <alignment horizontal="center"/>
    </xf>
    <xf numFmtId="164" fontId="28" fillId="22" borderId="83" xfId="0" applyFont="1" applyFill="1" applyBorder="1" applyAlignment="1">
      <alignment horizontal="center"/>
    </xf>
    <xf numFmtId="164" fontId="28" fillId="15" borderId="111" xfId="0" applyFont="1" applyFill="1" applyBorder="1" applyAlignment="1">
      <alignment horizontal="center" vertical="center"/>
    </xf>
    <xf numFmtId="164" fontId="28" fillId="15" borderId="78" xfId="0" applyFont="1" applyFill="1" applyBorder="1" applyAlignment="1">
      <alignment/>
    </xf>
    <xf numFmtId="172" fontId="18" fillId="10" borderId="78" xfId="0" applyNumberFormat="1" applyFont="1" applyFill="1" applyBorder="1" applyAlignment="1">
      <alignment horizontal="right"/>
    </xf>
    <xf numFmtId="171" fontId="18" fillId="10" borderId="78" xfId="0" applyNumberFormat="1" applyFont="1" applyFill="1" applyBorder="1" applyAlignment="1">
      <alignment/>
    </xf>
    <xf numFmtId="170" fontId="18" fillId="10" borderId="77" xfId="0" applyNumberFormat="1" applyFont="1" applyFill="1" applyBorder="1" applyAlignment="1">
      <alignment horizontal="right"/>
    </xf>
    <xf numFmtId="172" fontId="28" fillId="21" borderId="11" xfId="0" applyNumberFormat="1" applyFont="1" applyFill="1" applyBorder="1" applyAlignment="1">
      <alignment/>
    </xf>
    <xf numFmtId="164" fontId="28" fillId="15" borderId="86" xfId="0" applyFont="1" applyFill="1" applyBorder="1" applyAlignment="1">
      <alignment/>
    </xf>
    <xf numFmtId="171" fontId="18" fillId="10" borderId="86" xfId="0" applyNumberFormat="1" applyFont="1" applyFill="1" applyBorder="1" applyAlignment="1">
      <alignment horizontal="right"/>
    </xf>
    <xf numFmtId="171" fontId="18" fillId="10" borderId="86" xfId="0" applyNumberFormat="1" applyFont="1" applyFill="1" applyBorder="1" applyAlignment="1">
      <alignment/>
    </xf>
    <xf numFmtId="173" fontId="18" fillId="10" borderId="85" xfId="0" applyNumberFormat="1" applyFont="1" applyFill="1" applyBorder="1" applyAlignment="1">
      <alignment/>
    </xf>
    <xf numFmtId="171" fontId="28" fillId="21" borderId="90" xfId="0" applyNumberFormat="1" applyFont="1" applyFill="1" applyBorder="1" applyAlignment="1">
      <alignment/>
    </xf>
    <xf numFmtId="164" fontId="28" fillId="15" borderId="83" xfId="0" applyFont="1" applyFill="1" applyBorder="1" applyAlignment="1">
      <alignment/>
    </xf>
    <xf numFmtId="172" fontId="18" fillId="10" borderId="83" xfId="0" applyNumberFormat="1" applyFont="1" applyFill="1" applyBorder="1" applyAlignment="1">
      <alignment horizontal="right"/>
    </xf>
    <xf numFmtId="171" fontId="18" fillId="10" borderId="83" xfId="0" applyNumberFormat="1" applyFont="1" applyFill="1" applyBorder="1" applyAlignment="1">
      <alignment/>
    </xf>
    <xf numFmtId="173" fontId="18" fillId="10" borderId="92" xfId="0" applyNumberFormat="1" applyFont="1" applyFill="1" applyBorder="1" applyAlignment="1">
      <alignment/>
    </xf>
    <xf numFmtId="172" fontId="28" fillId="21" borderId="93" xfId="0" applyNumberFormat="1" applyFont="1" applyFill="1" applyBorder="1" applyAlignment="1">
      <alignment/>
    </xf>
    <xf numFmtId="164" fontId="28" fillId="15" borderId="98" xfId="0" applyFont="1" applyFill="1" applyBorder="1" applyAlignment="1">
      <alignment/>
    </xf>
    <xf numFmtId="170" fontId="18" fillId="10" borderId="98" xfId="0" applyNumberFormat="1" applyFont="1" applyFill="1" applyBorder="1" applyAlignment="1">
      <alignment horizontal="right"/>
    </xf>
    <xf numFmtId="171" fontId="18" fillId="10" borderId="98" xfId="0" applyNumberFormat="1" applyFont="1" applyFill="1" applyBorder="1" applyAlignment="1">
      <alignment/>
    </xf>
    <xf numFmtId="173" fontId="18" fillId="10" borderId="119" xfId="0" applyNumberFormat="1" applyFont="1" applyFill="1" applyBorder="1" applyAlignment="1">
      <alignment/>
    </xf>
    <xf numFmtId="170" fontId="28" fillId="21" borderId="102" xfId="0" applyNumberFormat="1" applyFont="1" applyFill="1" applyBorder="1" applyAlignment="1">
      <alignment/>
    </xf>
    <xf numFmtId="164" fontId="28" fillId="15" borderId="120" xfId="0" applyFont="1" applyFill="1" applyBorder="1" applyAlignment="1">
      <alignment horizontal="center" vertical="center"/>
    </xf>
    <xf numFmtId="171" fontId="18" fillId="10" borderId="85" xfId="0" applyNumberFormat="1" applyFont="1" applyFill="1" applyBorder="1" applyAlignment="1">
      <alignment/>
    </xf>
    <xf numFmtId="171" fontId="18" fillId="10" borderId="92" xfId="0" applyNumberFormat="1" applyFont="1" applyFill="1" applyBorder="1" applyAlignment="1">
      <alignment/>
    </xf>
    <xf numFmtId="171" fontId="28" fillId="21" borderId="93" xfId="0" applyNumberFormat="1" applyFont="1" applyFill="1" applyBorder="1" applyAlignment="1">
      <alignment/>
    </xf>
    <xf numFmtId="171" fontId="18" fillId="10" borderId="119" xfId="0" applyNumberFormat="1" applyFont="1" applyFill="1" applyBorder="1" applyAlignment="1">
      <alignment/>
    </xf>
    <xf numFmtId="171" fontId="28" fillId="21" borderId="102" xfId="0" applyNumberFormat="1" applyFont="1" applyFill="1" applyBorder="1" applyAlignment="1">
      <alignment/>
    </xf>
    <xf numFmtId="164" fontId="28" fillId="15" borderId="121" xfId="0" applyFont="1" applyFill="1" applyBorder="1" applyAlignment="1">
      <alignment horizontal="left"/>
    </xf>
    <xf numFmtId="171" fontId="18" fillId="10" borderId="120" xfId="0" applyNumberFormat="1" applyFont="1" applyFill="1" applyBorder="1" applyAlignment="1">
      <alignment/>
    </xf>
    <xf numFmtId="171" fontId="18" fillId="10" borderId="74" xfId="0" applyNumberFormat="1" applyFont="1" applyFill="1" applyBorder="1" applyAlignment="1">
      <alignment/>
    </xf>
    <xf numFmtId="171" fontId="28" fillId="21" borderId="10" xfId="0" applyNumberFormat="1" applyFont="1" applyFill="1" applyBorder="1" applyAlignment="1">
      <alignment/>
    </xf>
    <xf numFmtId="164" fontId="18" fillId="11" borderId="10" xfId="0" applyFont="1" applyFill="1" applyBorder="1" applyAlignment="1">
      <alignment horizontal="left"/>
    </xf>
    <xf numFmtId="164" fontId="35" fillId="0" borderId="0" xfId="0" applyFont="1" applyAlignment="1">
      <alignment/>
    </xf>
  </cellXfs>
  <cellStyles count="10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Èmfasi1" xfId="21"/>
    <cellStyle name="20% - Èmfasi1 2" xfId="22"/>
    <cellStyle name="20% - Èmfasi2" xfId="23"/>
    <cellStyle name="20% - Èmfasi2 2" xfId="24"/>
    <cellStyle name="20% - Èmfasi3" xfId="25"/>
    <cellStyle name="20% - Èmfasi3 2" xfId="26"/>
    <cellStyle name="20% - Èmfasi4" xfId="27"/>
    <cellStyle name="20% - Èmfasi4 2" xfId="28"/>
    <cellStyle name="20% - Èmfasi5" xfId="29"/>
    <cellStyle name="20% - Èmfasi5 2" xfId="30"/>
    <cellStyle name="20% - Èmfasi6" xfId="31"/>
    <cellStyle name="20% - Èmfasi6 2" xfId="32"/>
    <cellStyle name="40% - Èmfasi1" xfId="33"/>
    <cellStyle name="40% - Èmfasi1 2" xfId="34"/>
    <cellStyle name="40% - Èmfasi2" xfId="35"/>
    <cellStyle name="40% - Èmfasi2 2" xfId="36"/>
    <cellStyle name="40% - Èmfasi3" xfId="37"/>
    <cellStyle name="40% - Èmfasi3 2" xfId="38"/>
    <cellStyle name="40% - Èmfasi4" xfId="39"/>
    <cellStyle name="40% - Èmfasi4 2" xfId="40"/>
    <cellStyle name="40% - Èmfasi5" xfId="41"/>
    <cellStyle name="40% - Èmfasi5 2" xfId="42"/>
    <cellStyle name="40% - Èmfasi6" xfId="43"/>
    <cellStyle name="40% - Èmfasi6 2" xfId="44"/>
    <cellStyle name="60% - Èmfasi1" xfId="45"/>
    <cellStyle name="60% - Èmfasi1 2" xfId="46"/>
    <cellStyle name="60% - Èmfasi2" xfId="47"/>
    <cellStyle name="60% - Èmfasi2 2" xfId="48"/>
    <cellStyle name="60% - Èmfasi3" xfId="49"/>
    <cellStyle name="60% - Èmfasi3 2" xfId="50"/>
    <cellStyle name="60% - Èmfasi4" xfId="51"/>
    <cellStyle name="60% - Èmfasi4 2" xfId="52"/>
    <cellStyle name="60% - Èmfasi5" xfId="53"/>
    <cellStyle name="60% - Èmfasi5 2" xfId="54"/>
    <cellStyle name="60% - Èmfasi6" xfId="55"/>
    <cellStyle name="60% - Èmfasi6 2" xfId="56"/>
    <cellStyle name="Bé" xfId="57"/>
    <cellStyle name="Bé 2" xfId="58"/>
    <cellStyle name="Cel·la de comprovació" xfId="59"/>
    <cellStyle name="Cel·la de comprovació 2" xfId="60"/>
    <cellStyle name="Cel·la enllaçada" xfId="61"/>
    <cellStyle name="Cel·la enllaçada 2" xfId="62"/>
    <cellStyle name="Càlcul" xfId="63"/>
    <cellStyle name="Càlcul 2" xfId="64"/>
    <cellStyle name="Euro" xfId="65"/>
    <cellStyle name="Euro 2" xfId="66"/>
    <cellStyle name="Incorrecte" xfId="67"/>
    <cellStyle name="Incorrecte 2" xfId="68"/>
    <cellStyle name="Millares 2" xfId="69"/>
    <cellStyle name="Normal 2" xfId="70"/>
    <cellStyle name="Normal 2 2" xfId="71"/>
    <cellStyle name="Normal 2 2 2" xfId="72"/>
    <cellStyle name="Normal 2 3" xfId="73"/>
    <cellStyle name="Normal 2 3 2" xfId="74"/>
    <cellStyle name="Normal 2 4" xfId="75"/>
    <cellStyle name="Normal 2 5" xfId="76"/>
    <cellStyle name="Normal 2_Bovino_Cataluña_2011-11-15- enviat MARM Definitiu" xfId="77"/>
    <cellStyle name="Normal 3" xfId="78"/>
    <cellStyle name="Normal 3 2" xfId="79"/>
    <cellStyle name="Normal 3 2 2" xfId="80"/>
    <cellStyle name="Normal 4" xfId="81"/>
    <cellStyle name="Normal 4 2" xfId="82"/>
    <cellStyle name="Normal 4 2 2" xfId="83"/>
    <cellStyle name="Normal 5" xfId="84"/>
    <cellStyle name="Nota" xfId="85"/>
    <cellStyle name="pepe" xfId="86"/>
    <cellStyle name="Percentatge 2" xfId="87"/>
    <cellStyle name="Percentual_CATALUNYA_bovi1110" xfId="88"/>
    <cellStyle name="Porcentual 2" xfId="89"/>
    <cellStyle name="Porcentual 2 2" xfId="90"/>
    <cellStyle name="Porcentual 3" xfId="91"/>
    <cellStyle name="Publication1" xfId="92"/>
    <cellStyle name="Resultat" xfId="93"/>
    <cellStyle name="Resultat 2" xfId="94"/>
    <cellStyle name="Text d'advertiment" xfId="95"/>
    <cellStyle name="Text d'advertiment 2" xfId="96"/>
    <cellStyle name="Text explicatiu" xfId="97"/>
    <cellStyle name="Text explicatiu 2" xfId="98"/>
    <cellStyle name="Títol" xfId="99"/>
    <cellStyle name="Títol 1" xfId="100"/>
    <cellStyle name="Títol 1 2" xfId="101"/>
    <cellStyle name="Títol 2" xfId="102"/>
    <cellStyle name="Títol 2 2" xfId="103"/>
    <cellStyle name="Títol 3" xfId="104"/>
    <cellStyle name="Títol 3 2" xfId="105"/>
    <cellStyle name="Títol 4" xfId="106"/>
    <cellStyle name="Títol 4 2" xfId="107"/>
    <cellStyle name="Títol 5" xfId="108"/>
    <cellStyle name="Èmfasi1" xfId="109"/>
    <cellStyle name="Èmfasi1 2" xfId="110"/>
    <cellStyle name="Èmfasi2" xfId="111"/>
    <cellStyle name="Èmfasi2 2" xfId="112"/>
    <cellStyle name="Èmfasi3" xfId="113"/>
    <cellStyle name="Èmfasi3 2" xfId="114"/>
    <cellStyle name="Èmfasi4" xfId="115"/>
    <cellStyle name="Èmfasi4 2" xfId="116"/>
    <cellStyle name="Èmfasi5" xfId="117"/>
    <cellStyle name="Èmfasi5 2" xfId="118"/>
    <cellStyle name="Èmfasi6" xfId="119"/>
    <cellStyle name="Èmfasi6 2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Ganaderas09\Eurostat\Livestock%20Regional%20Statistic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%20Directorio%20Porcino%20Arag&#243;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RABAJO\SEGUR\1996\PREPER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Documents%20and%20Settings\jlopezperez\Escritorio\Mis%20documentos\Anuario\anuario(02)p\Arlleg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agestadi\04.%20Anuarios\2015\Ganader&#237;a\2015%20DIRECTORIOS\2015%20ANUARIO\2015%20_DIREC%20AVES%20Y%20ANUARI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PORCIN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BOVIN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OV_CAP%20Y%20ANUARI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_DIREC_DEF_ANUARI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Anuario%20Cap%20XI%20Producciones%20Ganaderas%202009_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Documents%20and%20Settings\jlopezperez\Escritorio\Documents%20and%20Settings\rcad\Escritorio\Anuario%202004\AEA2003-C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%20EFECTIVOS%20CONEJOS%20ANUARI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_DIRC_CONEJOS_ANUAR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3%20ESTADISTICA\2013%20DIRECTORIOS\2013%20PORCINO\2013_DIRC_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PORCINO ARAGON"/>
      <sheetName val="2016 PORCINO COMARCAS"/>
      <sheetName val="2016 PORC ESTRATOS"/>
      <sheetName val="RESULTADO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2015 DIRECTORIO AVES"/>
      <sheetName val="2015 AVES  POR ESPECIES"/>
      <sheetName val="2015 INCUBADORAS"/>
      <sheetName val="2015 BROILERS Y REPOSICION"/>
      <sheetName val="2015 GALL PUESTA Y REPRODUCTORA"/>
      <sheetName val="CLAS_ZOO_EXPLICACION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2014_DIREC_PORC"/>
      <sheetName val="2014 PORC COMARCAS"/>
      <sheetName val="2014 PORC ESTRATO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14_DIREC_DEF"/>
      <sheetName val="14 ANUARIO COMARCAS"/>
      <sheetName val="14 ANUARIO ESTRAT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14_DIREC_OV_CAP"/>
      <sheetName val="COMARCAS"/>
      <sheetName val="ESTRATOS"/>
      <sheetName val="Hoja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BOVINO ARAGON "/>
      <sheetName val="2016 DIREC BOV COMARCAS"/>
      <sheetName val="2016 DIREC BOV ESTRAT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XI"/>
      <sheetName val="Indice"/>
      <sheetName val="Introduc"/>
      <sheetName val="2VC09 SI"/>
      <sheetName val="5PC09 Si"/>
      <sheetName val="6VD09 Si"/>
      <sheetName val="7OCD09 Si"/>
      <sheetName val="8PD09 SI"/>
      <sheetName val="9AD09 Si"/>
      <sheetName val="10CD09 Si"/>
      <sheetName val="2VC09_12"/>
      <sheetName val="3OC09_12"/>
      <sheetName val="4CC09_12"/>
      <sheetName val="5PC09_12"/>
      <sheetName val="6VD09_12  "/>
      <sheetName val="7OCD09_12"/>
      <sheetName val="8PD09_12"/>
      <sheetName val="9AD09_11"/>
      <sheetName val="10CD09_11"/>
      <sheetName val="RESUMEN ENTRADAS SALIDAS NO"/>
      <sheetName val="TRANSVIDA2009 no"/>
      <sheetName val="TRANSVIDA2010 Si"/>
      <sheetName val="TransVida2011"/>
      <sheetName val="TransVida2012"/>
      <sheetName val="41_2009 Si"/>
      <sheetName val="41_2010 Si"/>
      <sheetName val="41_2011 Si"/>
      <sheetName val="miel 2009 Si"/>
      <sheetName val="Miel2010"/>
      <sheetName val="Miel 2011"/>
      <sheetName val="MIEL 2012"/>
      <sheetName val="cera 2009b"/>
      <sheetName val="cera 2010b"/>
      <sheetName val="cera 2011"/>
      <sheetName val="CERA 2012"/>
      <sheetName val="Produ. Huevos 09_10_11_12 "/>
      <sheetName val="Huevos Precio09_10_11_12i"/>
      <sheetName val="Lana 2009_2010_2011_2012"/>
      <sheetName val="BovLeche2009"/>
      <sheetName val="OviLeñoe2009"/>
      <sheetName val="CapLeche2009"/>
      <sheetName val="Leche 2010"/>
      <sheetName val="Leche 2011 NO"/>
      <sheetName val="Prov Leche2011SI"/>
      <sheetName val="Aragón2012"/>
      <sheetName val="LECHE DE VACUNO"/>
      <sheetName val="LecheOvinoCap2010"/>
      <sheetName val="LecheOvinoCap2011"/>
      <sheetName val="2009 ESTIERCOLES S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6 efectivos conejo ANUARI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CONEJOS"/>
      <sheetName val="2016 CONEJOS_ES_C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3 por_cormarcas_anuario"/>
      <sheetName val="13_Por_estratos_anuario"/>
      <sheetName val="13DIR_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tabSelected="1" workbookViewId="0" topLeftCell="A1">
      <selection activeCell="A1" sqref="A1"/>
    </sheetView>
  </sheetViews>
  <sheetFormatPr defaultColWidth="10.28125" defaultRowHeight="15"/>
  <cols>
    <col min="1" max="1" width="11.00390625" style="0" customWidth="1"/>
    <col min="2" max="2" width="99.8515625" style="0" customWidth="1"/>
    <col min="3" max="16384" width="11.00390625" style="0" customWidth="1"/>
  </cols>
  <sheetData>
    <row r="1" spans="1:2" ht="18">
      <c r="A1" s="1">
        <v>2015</v>
      </c>
      <c r="B1" s="1" t="s">
        <v>0</v>
      </c>
    </row>
    <row r="2" spans="1:2" ht="15.75">
      <c r="A2" s="2"/>
      <c r="B2" s="2"/>
    </row>
    <row r="3" spans="1:2" ht="15.75">
      <c r="A3" s="2">
        <v>1</v>
      </c>
      <c r="B3" s="3" t="s">
        <v>1</v>
      </c>
    </row>
    <row r="4" spans="1:2" ht="15.75">
      <c r="A4" s="2">
        <v>2</v>
      </c>
      <c r="B4" s="3" t="s">
        <v>2</v>
      </c>
    </row>
    <row r="5" spans="1:2" ht="15.75">
      <c r="A5" s="2">
        <v>3</v>
      </c>
      <c r="B5" s="3" t="s">
        <v>3</v>
      </c>
    </row>
    <row r="6" spans="1:2" ht="15.75">
      <c r="A6" s="2">
        <v>4</v>
      </c>
      <c r="B6" s="3" t="s">
        <v>4</v>
      </c>
    </row>
    <row r="7" spans="1:2" ht="15.75">
      <c r="A7" s="2">
        <v>5</v>
      </c>
      <c r="B7" s="3" t="s">
        <v>5</v>
      </c>
    </row>
    <row r="8" spans="1:2" ht="15.75">
      <c r="A8" s="2">
        <v>6</v>
      </c>
      <c r="B8" s="3" t="s">
        <v>6</v>
      </c>
    </row>
    <row r="9" spans="1:2" ht="15.75">
      <c r="A9" s="2">
        <v>7</v>
      </c>
      <c r="B9" s="3" t="s">
        <v>7</v>
      </c>
    </row>
  </sheetData>
  <sheetProtection selectLockedCells="1" selectUnlockedCells="1"/>
  <hyperlinks>
    <hyperlink ref="B3" location="Carne!A1" display="Producción de Carne: Sacrificio de ganado y destino"/>
    <hyperlink ref="B4" location="Huevos!A1" display="Producción de huevos"/>
    <hyperlink ref="B5" location="Leche!A1" display="Producción de leche"/>
    <hyperlink ref="B6" location="Apicultura!A1" display="Productos apícolas: miel y cera"/>
    <hyperlink ref="B7" location="Lana!A1" display="Producción de lana"/>
    <hyperlink ref="B8" location="Estiércol!A1" display="Producción de estiércoles"/>
    <hyperlink ref="B9" location="Acuicultura!A1" display="Producción acuícola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A1" sqref="A1"/>
    </sheetView>
  </sheetViews>
  <sheetFormatPr defaultColWidth="10.28125" defaultRowHeight="12" customHeight="1"/>
  <cols>
    <col min="1" max="1" width="12.57421875" style="4" customWidth="1"/>
    <col min="2" max="2" width="46.28125" style="4" customWidth="1"/>
    <col min="3" max="3" width="12.8515625" style="4" customWidth="1"/>
    <col min="4" max="4" width="8.28125" style="4" customWidth="1"/>
    <col min="5" max="5" width="12.8515625" style="4" customWidth="1"/>
    <col min="6" max="6" width="8.28125" style="4" customWidth="1"/>
    <col min="7" max="7" width="12.8515625" style="4" customWidth="1"/>
    <col min="8" max="8" width="9.57421875" style="4" customWidth="1"/>
    <col min="9" max="9" width="12.8515625" style="4" customWidth="1"/>
    <col min="10" max="10" width="9.57421875" style="4" customWidth="1"/>
    <col min="11" max="11" width="12.00390625" style="4" customWidth="1"/>
    <col min="12" max="12" width="23.00390625" style="4" customWidth="1"/>
    <col min="13" max="14" width="11.7109375" style="5" customWidth="1"/>
    <col min="15" max="15" width="14.28125" style="5" customWidth="1"/>
    <col min="16" max="16" width="11.7109375" style="5" customWidth="1"/>
    <col min="17" max="16384" width="11.421875" style="4" customWidth="1"/>
  </cols>
  <sheetData>
    <row r="1" spans="1:16" ht="18" customHeight="1">
      <c r="A1" s="6">
        <v>2015</v>
      </c>
      <c r="B1" s="6"/>
      <c r="C1" s="7" t="s">
        <v>8</v>
      </c>
      <c r="D1" s="7"/>
      <c r="E1" s="7"/>
      <c r="F1" s="7"/>
      <c r="G1" s="7"/>
      <c r="H1" s="7"/>
      <c r="I1" s="7"/>
      <c r="J1" s="7"/>
      <c r="K1" s="7"/>
      <c r="L1" s="8" t="s">
        <v>9</v>
      </c>
      <c r="M1" s="8"/>
      <c r="N1" s="8"/>
      <c r="O1" s="8"/>
      <c r="P1" s="8"/>
    </row>
    <row r="2" spans="1:16" ht="18.75" customHeight="1">
      <c r="A2" s="6"/>
      <c r="B2" s="6"/>
      <c r="C2" s="9" t="s">
        <v>10</v>
      </c>
      <c r="D2" s="9"/>
      <c r="E2" s="9"/>
      <c r="F2" s="9"/>
      <c r="G2" s="9"/>
      <c r="H2" s="9"/>
      <c r="I2" s="9"/>
      <c r="J2" s="9"/>
      <c r="K2" s="9"/>
      <c r="L2" s="8"/>
      <c r="M2" s="8"/>
      <c r="N2" s="8"/>
      <c r="O2" s="8"/>
      <c r="P2" s="8"/>
    </row>
    <row r="3" spans="1:16" ht="19.5" customHeight="1">
      <c r="A3" s="10" t="s">
        <v>11</v>
      </c>
      <c r="B3" s="11" t="s">
        <v>12</v>
      </c>
      <c r="C3" s="12" t="s">
        <v>13</v>
      </c>
      <c r="D3" s="12"/>
      <c r="E3" s="12" t="s">
        <v>14</v>
      </c>
      <c r="F3" s="12"/>
      <c r="G3" s="12" t="s">
        <v>15</v>
      </c>
      <c r="H3" s="12"/>
      <c r="I3" s="12" t="s">
        <v>16</v>
      </c>
      <c r="J3" s="12"/>
      <c r="K3" s="12"/>
      <c r="L3" s="13" t="s">
        <v>17</v>
      </c>
      <c r="M3" s="13" t="s">
        <v>13</v>
      </c>
      <c r="N3" s="13" t="s">
        <v>14</v>
      </c>
      <c r="O3" s="13" t="s">
        <v>15</v>
      </c>
      <c r="P3" s="13" t="s">
        <v>18</v>
      </c>
    </row>
    <row r="4" spans="1:16" s="15" customFormat="1" ht="54.75" customHeight="1">
      <c r="A4" s="10"/>
      <c r="B4" s="11"/>
      <c r="C4" s="14" t="s">
        <v>19</v>
      </c>
      <c r="D4" s="14" t="s">
        <v>20</v>
      </c>
      <c r="E4" s="14" t="s">
        <v>19</v>
      </c>
      <c r="F4" s="14" t="s">
        <v>20</v>
      </c>
      <c r="G4" s="14" t="s">
        <v>19</v>
      </c>
      <c r="H4" s="14" t="s">
        <v>20</v>
      </c>
      <c r="I4" s="14" t="s">
        <v>19</v>
      </c>
      <c r="J4" s="14" t="s">
        <v>20</v>
      </c>
      <c r="K4" s="14" t="s">
        <v>21</v>
      </c>
      <c r="L4" s="13"/>
      <c r="M4" s="13"/>
      <c r="N4" s="13"/>
      <c r="O4" s="13"/>
      <c r="P4" s="13"/>
    </row>
    <row r="5" spans="1:16" ht="15" customHeight="1">
      <c r="A5" s="16" t="s">
        <v>22</v>
      </c>
      <c r="B5" s="17" t="s">
        <v>23</v>
      </c>
      <c r="C5" s="18">
        <v>2082</v>
      </c>
      <c r="D5" s="19">
        <v>343.926</v>
      </c>
      <c r="E5" s="19">
        <v>0</v>
      </c>
      <c r="F5" s="20">
        <v>0</v>
      </c>
      <c r="G5" s="19">
        <v>0</v>
      </c>
      <c r="H5" s="21">
        <v>0</v>
      </c>
      <c r="I5" s="22">
        <v>2082</v>
      </c>
      <c r="J5" s="23">
        <v>343.926</v>
      </c>
      <c r="K5" s="24">
        <v>165.19020172910663</v>
      </c>
      <c r="L5" s="25" t="s">
        <v>24</v>
      </c>
      <c r="M5" s="26">
        <v>20940.216</v>
      </c>
      <c r="N5" s="26">
        <v>110.173</v>
      </c>
      <c r="O5" s="26">
        <v>8270.791999999998</v>
      </c>
      <c r="P5" s="27">
        <f aca="true" t="shared" si="0" ref="P5:P7">M5+N5+O5</f>
        <v>29321.180999999997</v>
      </c>
    </row>
    <row r="6" spans="1:16" ht="15" customHeight="1">
      <c r="A6" s="16"/>
      <c r="B6" s="28" t="s">
        <v>25</v>
      </c>
      <c r="C6" s="29">
        <v>811</v>
      </c>
      <c r="D6" s="30">
        <v>133.364</v>
      </c>
      <c r="E6" s="30">
        <v>2</v>
      </c>
      <c r="F6" s="30">
        <v>0.304</v>
      </c>
      <c r="G6" s="30">
        <v>0</v>
      </c>
      <c r="H6" s="31">
        <v>0</v>
      </c>
      <c r="I6" s="32">
        <v>813</v>
      </c>
      <c r="J6" s="33">
        <v>133.668</v>
      </c>
      <c r="K6" s="34">
        <v>164.41328413284134</v>
      </c>
      <c r="L6" s="35" t="s">
        <v>26</v>
      </c>
      <c r="M6" s="36">
        <v>3324.3050000000003</v>
      </c>
      <c r="N6" s="36">
        <v>0</v>
      </c>
      <c r="O6" s="36">
        <v>0</v>
      </c>
      <c r="P6" s="37">
        <f t="shared" si="0"/>
        <v>3324.3050000000003</v>
      </c>
    </row>
    <row r="7" spans="1:16" ht="15" customHeight="1">
      <c r="A7" s="16"/>
      <c r="B7" s="28" t="s">
        <v>27</v>
      </c>
      <c r="C7" s="29">
        <v>68</v>
      </c>
      <c r="D7" s="30">
        <v>17.68</v>
      </c>
      <c r="E7" s="30">
        <v>12</v>
      </c>
      <c r="F7" s="30">
        <v>1.8</v>
      </c>
      <c r="G7" s="30">
        <v>52</v>
      </c>
      <c r="H7" s="31">
        <v>8.84</v>
      </c>
      <c r="I7" s="32">
        <v>132</v>
      </c>
      <c r="J7" s="33">
        <v>28.32</v>
      </c>
      <c r="K7" s="34">
        <v>214.54545454545453</v>
      </c>
      <c r="L7" s="38" t="s">
        <v>28</v>
      </c>
      <c r="M7" s="39">
        <f>M5+M6</f>
        <v>24264.521</v>
      </c>
      <c r="N7" s="39">
        <f>N5+N6</f>
        <v>110.173</v>
      </c>
      <c r="O7" s="39">
        <f>O5+O6</f>
        <v>8270.791999999998</v>
      </c>
      <c r="P7" s="37">
        <f t="shared" si="0"/>
        <v>32645.485999999997</v>
      </c>
    </row>
    <row r="8" spans="1:16" ht="15" customHeight="1">
      <c r="A8" s="16"/>
      <c r="B8" s="28" t="s">
        <v>29</v>
      </c>
      <c r="C8" s="29">
        <v>26251</v>
      </c>
      <c r="D8" s="30">
        <v>6876.347000000001</v>
      </c>
      <c r="E8" s="30">
        <v>33</v>
      </c>
      <c r="F8" s="30">
        <v>4.95</v>
      </c>
      <c r="G8" s="30">
        <v>233</v>
      </c>
      <c r="H8" s="31">
        <v>39.61</v>
      </c>
      <c r="I8" s="32">
        <v>26517</v>
      </c>
      <c r="J8" s="33">
        <v>6920.907</v>
      </c>
      <c r="K8" s="34">
        <v>260.9988686502998</v>
      </c>
      <c r="L8" s="40"/>
      <c r="M8" s="41"/>
      <c r="N8" s="41"/>
      <c r="O8" s="41"/>
      <c r="P8" s="42"/>
    </row>
    <row r="9" spans="1:16" ht="15" customHeight="1">
      <c r="A9" s="16"/>
      <c r="B9" s="28" t="s">
        <v>30</v>
      </c>
      <c r="C9" s="29">
        <v>365</v>
      </c>
      <c r="D9" s="30">
        <v>105.434</v>
      </c>
      <c r="E9" s="30">
        <v>121</v>
      </c>
      <c r="F9" s="30">
        <v>30.022</v>
      </c>
      <c r="G9" s="30">
        <v>10672</v>
      </c>
      <c r="H9" s="31">
        <v>2721.3599999999997</v>
      </c>
      <c r="I9" s="32">
        <v>11158</v>
      </c>
      <c r="J9" s="33">
        <v>2856.816</v>
      </c>
      <c r="K9" s="34">
        <v>256.0329808209357</v>
      </c>
      <c r="L9" s="43"/>
      <c r="M9" s="44"/>
      <c r="N9" s="44"/>
      <c r="O9" s="44"/>
      <c r="P9" s="45"/>
    </row>
    <row r="10" spans="1:16" ht="15" customHeight="1">
      <c r="A10" s="16"/>
      <c r="B10" s="28" t="s">
        <v>31</v>
      </c>
      <c r="C10" s="29">
        <v>1665</v>
      </c>
      <c r="D10" s="30">
        <v>484.54400000000004</v>
      </c>
      <c r="E10" s="30">
        <v>3</v>
      </c>
      <c r="F10" s="30">
        <v>0.8999999999999999</v>
      </c>
      <c r="G10" s="30">
        <v>63</v>
      </c>
      <c r="H10" s="31">
        <v>18.207</v>
      </c>
      <c r="I10" s="32">
        <v>1731</v>
      </c>
      <c r="J10" s="33">
        <v>503.651</v>
      </c>
      <c r="K10" s="34">
        <v>290.9595609474292</v>
      </c>
      <c r="L10" s="46"/>
      <c r="M10" s="47"/>
      <c r="N10" s="47"/>
      <c r="O10" s="47"/>
      <c r="P10" s="48"/>
    </row>
    <row r="11" spans="1:16" ht="15" customHeight="1">
      <c r="A11" s="16"/>
      <c r="B11" s="28" t="s">
        <v>32</v>
      </c>
      <c r="C11" s="29">
        <v>53015</v>
      </c>
      <c r="D11" s="30">
        <v>16200.942</v>
      </c>
      <c r="E11" s="30">
        <v>207</v>
      </c>
      <c r="F11" s="30">
        <v>64.497</v>
      </c>
      <c r="G11" s="30">
        <v>17354</v>
      </c>
      <c r="H11" s="31">
        <v>5462.715</v>
      </c>
      <c r="I11" s="32">
        <v>70576</v>
      </c>
      <c r="J11" s="33">
        <v>21728.154</v>
      </c>
      <c r="K11" s="34">
        <v>307.8688789390161</v>
      </c>
      <c r="L11" s="49"/>
      <c r="M11" s="50"/>
      <c r="N11" s="50"/>
      <c r="O11" s="50"/>
      <c r="P11" s="51"/>
    </row>
    <row r="12" spans="1:16" ht="15" customHeight="1">
      <c r="A12" s="16"/>
      <c r="B12" s="28" t="s">
        <v>33</v>
      </c>
      <c r="C12" s="29">
        <v>240</v>
      </c>
      <c r="D12" s="30">
        <v>102.284</v>
      </c>
      <c r="E12" s="30">
        <v>23</v>
      </c>
      <c r="F12" s="30">
        <v>7.699999999999999</v>
      </c>
      <c r="G12" s="30">
        <v>59</v>
      </c>
      <c r="H12" s="31">
        <v>20.06</v>
      </c>
      <c r="I12" s="32">
        <v>322</v>
      </c>
      <c r="J12" s="33">
        <v>130.044</v>
      </c>
      <c r="K12" s="34">
        <v>403.86335403726713</v>
      </c>
      <c r="L12" s="52"/>
      <c r="M12" s="53"/>
      <c r="N12" s="53"/>
      <c r="O12" s="53"/>
      <c r="P12" s="45"/>
    </row>
    <row r="13" spans="1:16" ht="15" customHeight="1">
      <c r="A13" s="16"/>
      <c r="B13" s="54" t="s">
        <v>28</v>
      </c>
      <c r="C13" s="55">
        <v>84497</v>
      </c>
      <c r="D13" s="56">
        <v>24264.521</v>
      </c>
      <c r="E13" s="56">
        <v>401</v>
      </c>
      <c r="F13" s="56">
        <v>110.173</v>
      </c>
      <c r="G13" s="56">
        <v>28433</v>
      </c>
      <c r="H13" s="57">
        <v>8270.792</v>
      </c>
      <c r="I13" s="58">
        <v>113331</v>
      </c>
      <c r="J13" s="56">
        <v>32645.485999999997</v>
      </c>
      <c r="K13" s="59">
        <v>288.0543364128085</v>
      </c>
      <c r="L13" s="60"/>
      <c r="M13" s="61"/>
      <c r="N13" s="61"/>
      <c r="O13" s="61"/>
      <c r="P13" s="62"/>
    </row>
    <row r="14" spans="1:16" ht="15" customHeight="1">
      <c r="A14" s="16" t="s">
        <v>34</v>
      </c>
      <c r="B14" s="17" t="s">
        <v>35</v>
      </c>
      <c r="C14" s="18">
        <v>734</v>
      </c>
      <c r="D14" s="19">
        <v>4.449</v>
      </c>
      <c r="E14" s="19">
        <v>0</v>
      </c>
      <c r="F14" s="19">
        <v>0</v>
      </c>
      <c r="G14" s="19">
        <v>20723</v>
      </c>
      <c r="H14" s="21">
        <v>118.00549999999998</v>
      </c>
      <c r="I14" s="22">
        <v>21457</v>
      </c>
      <c r="J14" s="23">
        <v>122.45449999999998</v>
      </c>
      <c r="K14" s="24">
        <v>5.706972083702287</v>
      </c>
      <c r="L14" s="25" t="s">
        <v>24</v>
      </c>
      <c r="M14" s="26">
        <v>5443.514000000001</v>
      </c>
      <c r="N14" s="26">
        <v>878.18</v>
      </c>
      <c r="O14" s="26">
        <v>6121.382500000001</v>
      </c>
      <c r="P14" s="27">
        <f aca="true" t="shared" si="1" ref="P14:P16">M14+N14+O14</f>
        <v>12443.076500000003</v>
      </c>
    </row>
    <row r="15" spans="1:16" ht="15" customHeight="1">
      <c r="A15" s="16"/>
      <c r="B15" s="28" t="s">
        <v>36</v>
      </c>
      <c r="C15" s="29">
        <v>7504</v>
      </c>
      <c r="D15" s="30">
        <v>71.356</v>
      </c>
      <c r="E15" s="30">
        <v>8523</v>
      </c>
      <c r="F15" s="30">
        <v>72.38</v>
      </c>
      <c r="G15" s="30">
        <v>37375</v>
      </c>
      <c r="H15" s="31">
        <v>317.6875</v>
      </c>
      <c r="I15" s="32">
        <v>53402</v>
      </c>
      <c r="J15" s="33">
        <v>461.4235</v>
      </c>
      <c r="K15" s="34">
        <v>8.640565896408374</v>
      </c>
      <c r="L15" s="35" t="s">
        <v>26</v>
      </c>
      <c r="M15" s="36">
        <v>0</v>
      </c>
      <c r="N15" s="63">
        <v>0</v>
      </c>
      <c r="O15" s="63">
        <v>0</v>
      </c>
      <c r="P15" s="64">
        <f t="shared" si="1"/>
        <v>0</v>
      </c>
    </row>
    <row r="16" spans="1:16" ht="15" customHeight="1">
      <c r="A16" s="16"/>
      <c r="B16" s="28" t="s">
        <v>37</v>
      </c>
      <c r="C16" s="29">
        <v>234507</v>
      </c>
      <c r="D16" s="30">
        <v>2788.455</v>
      </c>
      <c r="E16" s="30">
        <v>52684</v>
      </c>
      <c r="F16" s="30">
        <v>635.625</v>
      </c>
      <c r="G16" s="30">
        <v>297870</v>
      </c>
      <c r="H16" s="31">
        <v>3407.2995000000005</v>
      </c>
      <c r="I16" s="32">
        <v>585061</v>
      </c>
      <c r="J16" s="33">
        <v>6831.379500000001</v>
      </c>
      <c r="K16" s="34">
        <v>11.676354260495916</v>
      </c>
      <c r="L16" s="65" t="s">
        <v>38</v>
      </c>
      <c r="M16" s="66">
        <f>M14+M15</f>
        <v>5443.514000000001</v>
      </c>
      <c r="N16" s="66">
        <f>N14+N15</f>
        <v>878.18</v>
      </c>
      <c r="O16" s="66">
        <f>O14+O15</f>
        <v>6121.382500000001</v>
      </c>
      <c r="P16" s="67">
        <f t="shared" si="1"/>
        <v>12443.076500000003</v>
      </c>
    </row>
    <row r="17" spans="1:16" ht="15" customHeight="1">
      <c r="A17" s="16"/>
      <c r="B17" s="28" t="s">
        <v>39</v>
      </c>
      <c r="C17" s="29">
        <v>87299</v>
      </c>
      <c r="D17" s="30">
        <v>1390.796</v>
      </c>
      <c r="E17" s="30">
        <v>8517</v>
      </c>
      <c r="F17" s="30">
        <v>127.16</v>
      </c>
      <c r="G17" s="30">
        <v>71800</v>
      </c>
      <c r="H17" s="31">
        <v>1077</v>
      </c>
      <c r="I17" s="32">
        <v>167616</v>
      </c>
      <c r="J17" s="33">
        <v>2594.956</v>
      </c>
      <c r="K17" s="34">
        <v>15.481553073692249</v>
      </c>
      <c r="L17" s="68"/>
      <c r="M17" s="69"/>
      <c r="N17" s="70"/>
      <c r="O17" s="70"/>
      <c r="P17" s="71"/>
    </row>
    <row r="18" spans="1:16" ht="15" customHeight="1">
      <c r="A18" s="16"/>
      <c r="B18" s="28" t="s">
        <v>40</v>
      </c>
      <c r="C18" s="29">
        <v>54403</v>
      </c>
      <c r="D18" s="30">
        <v>1188.4579999999999</v>
      </c>
      <c r="E18" s="30">
        <v>1720</v>
      </c>
      <c r="F18" s="30">
        <v>43.015</v>
      </c>
      <c r="G18" s="30">
        <v>53261</v>
      </c>
      <c r="H18" s="31">
        <v>1201.3899999999999</v>
      </c>
      <c r="I18" s="32">
        <v>109384</v>
      </c>
      <c r="J18" s="33">
        <v>2432.863</v>
      </c>
      <c r="K18" s="34">
        <v>22.24148870035837</v>
      </c>
      <c r="L18" s="49"/>
      <c r="M18" s="50"/>
      <c r="N18" s="50"/>
      <c r="O18" s="50"/>
      <c r="P18" s="51"/>
    </row>
    <row r="19" spans="1:16" ht="15" customHeight="1">
      <c r="A19" s="16"/>
      <c r="B19" s="54" t="s">
        <v>38</v>
      </c>
      <c r="C19" s="55">
        <v>384447</v>
      </c>
      <c r="D19" s="56">
        <v>5443.513999999999</v>
      </c>
      <c r="E19" s="56">
        <v>71444</v>
      </c>
      <c r="F19" s="56">
        <v>878.18</v>
      </c>
      <c r="G19" s="56">
        <v>481029</v>
      </c>
      <c r="H19" s="57">
        <v>6121.3825</v>
      </c>
      <c r="I19" s="58">
        <v>936920</v>
      </c>
      <c r="J19" s="56">
        <v>12443.076500000001</v>
      </c>
      <c r="K19" s="59">
        <v>13.280831340989627</v>
      </c>
      <c r="L19" s="60"/>
      <c r="M19" s="61"/>
      <c r="N19" s="61"/>
      <c r="O19" s="61"/>
      <c r="P19" s="62"/>
    </row>
    <row r="20" spans="1:16" ht="15" customHeight="1">
      <c r="A20" s="16" t="s">
        <v>41</v>
      </c>
      <c r="B20" s="17" t="s">
        <v>42</v>
      </c>
      <c r="C20" s="18">
        <v>10627</v>
      </c>
      <c r="D20" s="19">
        <v>57.54899999999999</v>
      </c>
      <c r="E20" s="19">
        <v>1166</v>
      </c>
      <c r="F20" s="19">
        <v>6.829000000000001</v>
      </c>
      <c r="G20" s="19">
        <v>3648</v>
      </c>
      <c r="H20" s="21">
        <v>19.783</v>
      </c>
      <c r="I20" s="22">
        <v>15441</v>
      </c>
      <c r="J20" s="23">
        <v>84.16099999999999</v>
      </c>
      <c r="K20" s="24">
        <v>5.450488957969043</v>
      </c>
      <c r="L20" s="72" t="s">
        <v>24</v>
      </c>
      <c r="M20" s="73">
        <v>110.06899999999999</v>
      </c>
      <c r="N20" s="73">
        <v>8.004000000000001</v>
      </c>
      <c r="O20" s="73">
        <v>44.6331</v>
      </c>
      <c r="P20" s="74">
        <f aca="true" t="shared" si="2" ref="P20:P22">M20+N20+O20</f>
        <v>162.7061</v>
      </c>
    </row>
    <row r="21" spans="1:16" ht="15" customHeight="1">
      <c r="A21" s="16"/>
      <c r="B21" s="28" t="s">
        <v>43</v>
      </c>
      <c r="C21" s="29">
        <v>380</v>
      </c>
      <c r="D21" s="30">
        <v>5.239000000000001</v>
      </c>
      <c r="E21" s="30">
        <v>0</v>
      </c>
      <c r="F21" s="30">
        <v>0</v>
      </c>
      <c r="G21" s="30">
        <v>0</v>
      </c>
      <c r="H21" s="31">
        <v>0</v>
      </c>
      <c r="I21" s="32">
        <v>380</v>
      </c>
      <c r="J21" s="33">
        <v>5.239000000000001</v>
      </c>
      <c r="K21" s="34">
        <v>13.78684210526316</v>
      </c>
      <c r="L21" s="75" t="s">
        <v>26</v>
      </c>
      <c r="M21" s="76">
        <v>0</v>
      </c>
      <c r="N21" s="76">
        <v>0</v>
      </c>
      <c r="O21" s="76">
        <v>0</v>
      </c>
      <c r="P21" s="77">
        <f t="shared" si="2"/>
        <v>0</v>
      </c>
    </row>
    <row r="22" spans="1:19" ht="15" customHeight="1">
      <c r="A22" s="16"/>
      <c r="B22" s="28" t="s">
        <v>44</v>
      </c>
      <c r="C22" s="29">
        <v>2398</v>
      </c>
      <c r="D22" s="30">
        <v>47.281</v>
      </c>
      <c r="E22" s="30">
        <v>47</v>
      </c>
      <c r="F22" s="30">
        <v>1.175</v>
      </c>
      <c r="G22" s="30">
        <v>1236</v>
      </c>
      <c r="H22" s="31">
        <v>24.850099999999998</v>
      </c>
      <c r="I22" s="32">
        <v>3681</v>
      </c>
      <c r="J22" s="33">
        <v>73.30609999999999</v>
      </c>
      <c r="K22" s="34">
        <v>19.91472425971203</v>
      </c>
      <c r="L22" s="38" t="s">
        <v>45</v>
      </c>
      <c r="M22" s="39">
        <f>M20+M21</f>
        <v>110.06899999999999</v>
      </c>
      <c r="N22" s="39">
        <f>N20+N21</f>
        <v>8.004000000000001</v>
      </c>
      <c r="O22" s="39">
        <f>O20+O21</f>
        <v>44.6331</v>
      </c>
      <c r="P22" s="37">
        <f t="shared" si="2"/>
        <v>162.7061</v>
      </c>
      <c r="S22" s="78"/>
    </row>
    <row r="23" spans="1:16" ht="15" customHeight="1">
      <c r="A23" s="16"/>
      <c r="B23" s="54" t="s">
        <v>45</v>
      </c>
      <c r="C23" s="55">
        <v>13405</v>
      </c>
      <c r="D23" s="56">
        <v>110.06899999999999</v>
      </c>
      <c r="E23" s="56">
        <v>1213</v>
      </c>
      <c r="F23" s="56">
        <v>8.004000000000001</v>
      </c>
      <c r="G23" s="56">
        <v>4884</v>
      </c>
      <c r="H23" s="57">
        <v>44.6331</v>
      </c>
      <c r="I23" s="58">
        <v>19502</v>
      </c>
      <c r="J23" s="56">
        <v>162.7061</v>
      </c>
      <c r="K23" s="59">
        <v>8.343046866988</v>
      </c>
      <c r="L23" s="79"/>
      <c r="M23" s="80"/>
      <c r="N23" s="80"/>
      <c r="O23" s="80"/>
      <c r="P23" s="81"/>
    </row>
    <row r="24" spans="1:16" ht="15" customHeight="1">
      <c r="A24" s="16" t="s">
        <v>46</v>
      </c>
      <c r="B24" s="17" t="s">
        <v>47</v>
      </c>
      <c r="C24" s="18">
        <v>573</v>
      </c>
      <c r="D24" s="19">
        <v>3.1189999999999998</v>
      </c>
      <c r="E24" s="19">
        <v>573</v>
      </c>
      <c r="F24" s="19">
        <v>3.383</v>
      </c>
      <c r="G24" s="19">
        <v>390254</v>
      </c>
      <c r="H24" s="21">
        <v>3384.634</v>
      </c>
      <c r="I24" s="22">
        <v>391400</v>
      </c>
      <c r="J24" s="23">
        <v>3391.136</v>
      </c>
      <c r="K24" s="24">
        <v>8.664118548799182</v>
      </c>
      <c r="L24" s="72" t="s">
        <v>24</v>
      </c>
      <c r="M24" s="73">
        <v>38011.39599999999</v>
      </c>
      <c r="N24" s="73">
        <v>48514.916</v>
      </c>
      <c r="O24" s="73">
        <v>45651.166000000005</v>
      </c>
      <c r="P24" s="74">
        <f aca="true" t="shared" si="3" ref="P24:P26">M24+N24+O24</f>
        <v>132177.478</v>
      </c>
    </row>
    <row r="25" spans="1:16" ht="15" customHeight="1">
      <c r="A25" s="16"/>
      <c r="B25" s="28" t="s">
        <v>48</v>
      </c>
      <c r="C25" s="29">
        <v>875654</v>
      </c>
      <c r="D25" s="30">
        <v>75803.831</v>
      </c>
      <c r="E25" s="30">
        <v>491479</v>
      </c>
      <c r="F25" s="30">
        <v>46285.996</v>
      </c>
      <c r="G25" s="30">
        <v>2718732</v>
      </c>
      <c r="H25" s="31">
        <v>230087.84900000005</v>
      </c>
      <c r="I25" s="32">
        <v>4085865</v>
      </c>
      <c r="J25" s="33">
        <v>352177.67600000004</v>
      </c>
      <c r="K25" s="34">
        <v>86.19415374712578</v>
      </c>
      <c r="L25" s="75" t="s">
        <v>26</v>
      </c>
      <c r="M25" s="76">
        <v>37835.169</v>
      </c>
      <c r="N25" s="76">
        <v>9393.253</v>
      </c>
      <c r="O25" s="76">
        <v>223340.924</v>
      </c>
      <c r="P25" s="77">
        <f t="shared" si="3"/>
        <v>270569.346</v>
      </c>
    </row>
    <row r="26" spans="1:16" ht="15" customHeight="1">
      <c r="A26" s="16"/>
      <c r="B26" s="28" t="s">
        <v>49</v>
      </c>
      <c r="C26" s="29">
        <v>322</v>
      </c>
      <c r="D26" s="30">
        <v>39.614999999999995</v>
      </c>
      <c r="E26" s="30">
        <v>77644</v>
      </c>
      <c r="F26" s="30">
        <v>11618.79</v>
      </c>
      <c r="G26" s="30">
        <v>241720</v>
      </c>
      <c r="H26" s="31">
        <v>35519.606999999996</v>
      </c>
      <c r="I26" s="32">
        <v>319686</v>
      </c>
      <c r="J26" s="33">
        <v>47178.011999999995</v>
      </c>
      <c r="K26" s="34">
        <v>147.5760965447345</v>
      </c>
      <c r="L26" s="38" t="s">
        <v>50</v>
      </c>
      <c r="M26" s="39">
        <f>M24+M25</f>
        <v>75846.565</v>
      </c>
      <c r="N26" s="39">
        <f>N24+N25</f>
        <v>57908.168999999994</v>
      </c>
      <c r="O26" s="39">
        <f>O24+O25</f>
        <v>268992.09</v>
      </c>
      <c r="P26" s="37">
        <f t="shared" si="3"/>
        <v>402746.824</v>
      </c>
    </row>
    <row r="27" spans="1:16" ht="15" customHeight="1">
      <c r="A27" s="16"/>
      <c r="B27" s="54" t="s">
        <v>50</v>
      </c>
      <c r="C27" s="55">
        <v>876549</v>
      </c>
      <c r="D27" s="56">
        <v>75846.56500000002</v>
      </c>
      <c r="E27" s="56">
        <v>569696</v>
      </c>
      <c r="F27" s="56">
        <v>57908.169</v>
      </c>
      <c r="G27" s="56">
        <v>3350706</v>
      </c>
      <c r="H27" s="57">
        <v>268992.09</v>
      </c>
      <c r="I27" s="58">
        <v>4796951</v>
      </c>
      <c r="J27" s="56">
        <v>402746.824</v>
      </c>
      <c r="K27" s="59">
        <v>83.95891973880909</v>
      </c>
      <c r="L27" s="79"/>
      <c r="M27" s="80"/>
      <c r="N27" s="80"/>
      <c r="O27" s="80"/>
      <c r="P27" s="81"/>
    </row>
    <row r="28" spans="1:16" ht="15" customHeight="1">
      <c r="A28" s="16" t="s">
        <v>51</v>
      </c>
      <c r="B28" s="17" t="s">
        <v>52</v>
      </c>
      <c r="C28" s="18">
        <v>54</v>
      </c>
      <c r="D28" s="19">
        <v>13.028</v>
      </c>
      <c r="E28" s="19">
        <v>0</v>
      </c>
      <c r="F28" s="19">
        <v>0</v>
      </c>
      <c r="G28" s="19">
        <v>8105</v>
      </c>
      <c r="H28" s="21">
        <v>2755.7</v>
      </c>
      <c r="I28" s="22">
        <v>8159</v>
      </c>
      <c r="J28" s="23">
        <v>2768.7279999999996</v>
      </c>
      <c r="K28" s="24">
        <v>339.3464885402622</v>
      </c>
      <c r="L28" s="72" t="s">
        <v>24</v>
      </c>
      <c r="M28" s="73">
        <v>13.028</v>
      </c>
      <c r="N28" s="73">
        <v>0</v>
      </c>
      <c r="O28" s="73">
        <v>2839.9919999999997</v>
      </c>
      <c r="P28" s="74">
        <f aca="true" t="shared" si="4" ref="P28:P33">M28+N28+O28</f>
        <v>2853.0199999999995</v>
      </c>
    </row>
    <row r="29" spans="1:16" ht="15" customHeight="1">
      <c r="A29" s="16"/>
      <c r="B29" s="28" t="s">
        <v>53</v>
      </c>
      <c r="C29" s="29">
        <v>0</v>
      </c>
      <c r="D29" s="30">
        <v>0</v>
      </c>
      <c r="E29" s="30">
        <v>0</v>
      </c>
      <c r="F29" s="30">
        <v>0</v>
      </c>
      <c r="G29" s="30">
        <v>551</v>
      </c>
      <c r="H29" s="31">
        <v>84.292</v>
      </c>
      <c r="I29" s="32">
        <v>551</v>
      </c>
      <c r="J29" s="33">
        <v>84.292</v>
      </c>
      <c r="K29" s="34">
        <v>152.98003629764065</v>
      </c>
      <c r="L29" s="75" t="s">
        <v>26</v>
      </c>
      <c r="M29" s="76">
        <v>0</v>
      </c>
      <c r="N29" s="76">
        <v>0</v>
      </c>
      <c r="O29" s="76">
        <v>0</v>
      </c>
      <c r="P29" s="77">
        <f t="shared" si="4"/>
        <v>0</v>
      </c>
    </row>
    <row r="30" spans="1:16" ht="15" customHeight="1">
      <c r="A30" s="16"/>
      <c r="B30" s="54" t="s">
        <v>54</v>
      </c>
      <c r="C30" s="55">
        <v>54</v>
      </c>
      <c r="D30" s="56">
        <v>13.028</v>
      </c>
      <c r="E30" s="56">
        <v>0</v>
      </c>
      <c r="F30" s="56">
        <v>0</v>
      </c>
      <c r="G30" s="56">
        <v>8656</v>
      </c>
      <c r="H30" s="57">
        <v>2839.9919999999997</v>
      </c>
      <c r="I30" s="58">
        <v>8710</v>
      </c>
      <c r="J30" s="56">
        <v>2853.0199999999995</v>
      </c>
      <c r="K30" s="59">
        <v>327.55683122847296</v>
      </c>
      <c r="L30" s="82" t="s">
        <v>54</v>
      </c>
      <c r="M30" s="83">
        <f>M28+M29</f>
        <v>13.028</v>
      </c>
      <c r="N30" s="83">
        <f>N28+N29</f>
        <v>0</v>
      </c>
      <c r="O30" s="83">
        <f>O28+O29</f>
        <v>2839.9919999999997</v>
      </c>
      <c r="P30" s="84">
        <f t="shared" si="4"/>
        <v>2853.0199999999995</v>
      </c>
    </row>
    <row r="31" spans="1:16" ht="15" customHeight="1">
      <c r="A31" s="85" t="s">
        <v>55</v>
      </c>
      <c r="B31" s="17" t="s">
        <v>56</v>
      </c>
      <c r="C31" s="18">
        <v>6.403</v>
      </c>
      <c r="D31" s="19">
        <v>22.41</v>
      </c>
      <c r="E31" s="19">
        <v>0</v>
      </c>
      <c r="F31" s="19">
        <v>0</v>
      </c>
      <c r="G31" s="19">
        <v>147.2</v>
      </c>
      <c r="H31" s="21">
        <v>338.56</v>
      </c>
      <c r="I31" s="22">
        <v>153.60299999999998</v>
      </c>
      <c r="J31" s="23">
        <v>360.97</v>
      </c>
      <c r="K31" s="86">
        <v>2.3500192053540627</v>
      </c>
      <c r="L31" s="25" t="s">
        <v>24</v>
      </c>
      <c r="M31" s="26">
        <v>35.877</v>
      </c>
      <c r="N31" s="26">
        <v>766.212</v>
      </c>
      <c r="O31" s="26">
        <v>828.06</v>
      </c>
      <c r="P31" s="27">
        <f t="shared" si="4"/>
        <v>1630.149</v>
      </c>
    </row>
    <row r="32" spans="1:16" ht="15" customHeight="1">
      <c r="A32" s="85"/>
      <c r="B32" s="28" t="s">
        <v>57</v>
      </c>
      <c r="C32" s="29">
        <v>0</v>
      </c>
      <c r="D32" s="30">
        <v>0</v>
      </c>
      <c r="E32" s="30">
        <v>182.682</v>
      </c>
      <c r="F32" s="30">
        <v>766.212</v>
      </c>
      <c r="G32" s="30">
        <v>0</v>
      </c>
      <c r="H32" s="31">
        <v>0</v>
      </c>
      <c r="I32" s="32">
        <v>182.682</v>
      </c>
      <c r="J32" s="33">
        <v>766.212</v>
      </c>
      <c r="K32" s="87">
        <v>4.194239169704733</v>
      </c>
      <c r="L32" s="35" t="s">
        <v>26</v>
      </c>
      <c r="M32" s="36">
        <v>0</v>
      </c>
      <c r="N32" s="36">
        <v>0</v>
      </c>
      <c r="O32" s="36">
        <v>0</v>
      </c>
      <c r="P32" s="37">
        <f t="shared" si="4"/>
        <v>0</v>
      </c>
    </row>
    <row r="33" spans="1:16" ht="15" customHeight="1">
      <c r="A33" s="85"/>
      <c r="B33" s="28" t="s">
        <v>58</v>
      </c>
      <c r="C33" s="29">
        <v>89.78</v>
      </c>
      <c r="D33" s="30">
        <v>13.467</v>
      </c>
      <c r="E33" s="30">
        <v>0</v>
      </c>
      <c r="F33" s="30">
        <v>0</v>
      </c>
      <c r="G33" s="30">
        <v>3263.688</v>
      </c>
      <c r="H33" s="31">
        <v>489.5</v>
      </c>
      <c r="I33" s="32">
        <v>3353.4680000000003</v>
      </c>
      <c r="J33" s="33">
        <v>502.967</v>
      </c>
      <c r="K33" s="87">
        <v>0.14998413582595688</v>
      </c>
      <c r="L33" s="82" t="s">
        <v>59</v>
      </c>
      <c r="M33" s="83">
        <f>M31+M32</f>
        <v>35.877</v>
      </c>
      <c r="N33" s="83">
        <f>N31+N32</f>
        <v>766.212</v>
      </c>
      <c r="O33" s="83">
        <f>O31+O32</f>
        <v>828.06</v>
      </c>
      <c r="P33" s="84">
        <f t="shared" si="4"/>
        <v>1630.149</v>
      </c>
    </row>
    <row r="34" spans="1:16" ht="15" customHeight="1">
      <c r="A34" s="85"/>
      <c r="B34" s="28" t="s">
        <v>60</v>
      </c>
      <c r="C34" s="29">
        <v>0</v>
      </c>
      <c r="D34" s="30">
        <v>0</v>
      </c>
      <c r="E34" s="30">
        <v>0</v>
      </c>
      <c r="F34" s="30">
        <v>0</v>
      </c>
      <c r="G34" s="30">
        <v>0</v>
      </c>
      <c r="H34" s="31">
        <v>0</v>
      </c>
      <c r="I34" s="32">
        <v>0</v>
      </c>
      <c r="J34" s="33">
        <v>0</v>
      </c>
      <c r="K34" s="87">
        <v>0</v>
      </c>
      <c r="L34" s="88"/>
      <c r="M34" s="89"/>
      <c r="N34" s="89"/>
      <c r="O34" s="89"/>
      <c r="P34" s="90"/>
    </row>
    <row r="35" spans="1:16" ht="15" customHeight="1">
      <c r="A35" s="85"/>
      <c r="B35" s="91" t="s">
        <v>59</v>
      </c>
      <c r="C35" s="92">
        <v>96.183</v>
      </c>
      <c r="D35" s="93">
        <v>35.877</v>
      </c>
      <c r="E35" s="93">
        <v>182.682</v>
      </c>
      <c r="F35" s="93">
        <v>766.212</v>
      </c>
      <c r="G35" s="93">
        <v>3410.888</v>
      </c>
      <c r="H35" s="94">
        <v>828.06</v>
      </c>
      <c r="I35" s="95">
        <v>3689.753</v>
      </c>
      <c r="J35" s="93">
        <v>1630.149</v>
      </c>
      <c r="K35" s="96">
        <v>0.44180437010282253</v>
      </c>
      <c r="L35" s="97"/>
      <c r="M35" s="98"/>
      <c r="N35" s="98"/>
      <c r="O35" s="98"/>
      <c r="P35" s="99"/>
    </row>
    <row r="36" spans="1:16" ht="15" customHeight="1">
      <c r="A36" s="16" t="s">
        <v>61</v>
      </c>
      <c r="B36" s="100" t="s">
        <v>62</v>
      </c>
      <c r="C36" s="101">
        <v>137.384</v>
      </c>
      <c r="D36" s="101">
        <v>164.861</v>
      </c>
      <c r="E36" s="101">
        <v>1695.301</v>
      </c>
      <c r="F36" s="101">
        <v>2009</v>
      </c>
      <c r="G36" s="101">
        <v>2499.1440000000002</v>
      </c>
      <c r="H36" s="101">
        <v>3018.209764</v>
      </c>
      <c r="I36" s="102">
        <v>4331.829</v>
      </c>
      <c r="J36" s="103">
        <v>5192.070764</v>
      </c>
      <c r="K36" s="104">
        <v>1.1985862701413192</v>
      </c>
      <c r="L36" s="72" t="s">
        <v>24</v>
      </c>
      <c r="M36" s="73">
        <v>164.861</v>
      </c>
      <c r="N36" s="73">
        <v>2009</v>
      </c>
      <c r="O36" s="73">
        <v>3018.209764</v>
      </c>
      <c r="P36" s="74">
        <f aca="true" t="shared" si="5" ref="P36:P37">M36+N36+O36</f>
        <v>5192.070764</v>
      </c>
    </row>
    <row r="37" spans="1:16" ht="16.5" customHeight="1">
      <c r="A37" s="16"/>
      <c r="B37" s="105" t="s">
        <v>63</v>
      </c>
      <c r="C37" s="106">
        <v>137.384</v>
      </c>
      <c r="D37" s="106">
        <v>164.861</v>
      </c>
      <c r="E37" s="106">
        <v>1695.301</v>
      </c>
      <c r="F37" s="106">
        <v>2009</v>
      </c>
      <c r="G37" s="106">
        <v>2499.1440000000002</v>
      </c>
      <c r="H37" s="106">
        <v>3018.209764</v>
      </c>
      <c r="I37" s="107">
        <v>4331.829</v>
      </c>
      <c r="J37" s="106">
        <v>5192.070764</v>
      </c>
      <c r="K37" s="108">
        <v>1.1985862701413192</v>
      </c>
      <c r="L37" s="75" t="s">
        <v>26</v>
      </c>
      <c r="M37" s="76">
        <v>0</v>
      </c>
      <c r="N37" s="76">
        <v>0</v>
      </c>
      <c r="O37" s="76">
        <v>0</v>
      </c>
      <c r="P37" s="77">
        <f t="shared" si="5"/>
        <v>0</v>
      </c>
    </row>
    <row r="38" spans="1:16" ht="12" customHeight="1">
      <c r="A38" s="16"/>
      <c r="B38" s="109"/>
      <c r="C38" s="110"/>
      <c r="D38" s="110"/>
      <c r="E38" s="110"/>
      <c r="F38" s="110"/>
      <c r="G38" s="110"/>
      <c r="H38" s="110"/>
      <c r="I38" s="110"/>
      <c r="J38" s="110"/>
      <c r="K38" s="111"/>
      <c r="L38" s="112" t="s">
        <v>63</v>
      </c>
      <c r="M38" s="83">
        <f>M36+M37</f>
        <v>164.861</v>
      </c>
      <c r="N38" s="83">
        <f>N36+N37</f>
        <v>2009</v>
      </c>
      <c r="O38" s="83">
        <f>O36+O37</f>
        <v>3018.209764</v>
      </c>
      <c r="P38" s="84">
        <f>P36+P37</f>
        <v>5192.070764</v>
      </c>
    </row>
  </sheetData>
  <sheetProtection selectLockedCells="1" selectUnlockedCells="1"/>
  <mergeCells count="22">
    <mergeCell ref="A1:B2"/>
    <mergeCell ref="C1:K1"/>
    <mergeCell ref="L1:P2"/>
    <mergeCell ref="C2:K2"/>
    <mergeCell ref="A3:A4"/>
    <mergeCell ref="B3:B4"/>
    <mergeCell ref="C3:D3"/>
    <mergeCell ref="E3:F3"/>
    <mergeCell ref="G3:H3"/>
    <mergeCell ref="I3:K3"/>
    <mergeCell ref="L3:L4"/>
    <mergeCell ref="M3:M4"/>
    <mergeCell ref="N3:N4"/>
    <mergeCell ref="O3:O4"/>
    <mergeCell ref="P3:P4"/>
    <mergeCell ref="A5:A13"/>
    <mergeCell ref="A14:A19"/>
    <mergeCell ref="A20:A23"/>
    <mergeCell ref="A24:A27"/>
    <mergeCell ref="A28:A30"/>
    <mergeCell ref="A31:A35"/>
    <mergeCell ref="A36:A3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4" customWidth="1"/>
    <col min="2" max="2" width="41.57421875" style="4" customWidth="1"/>
    <col min="3" max="3" width="11.57421875" style="4" customWidth="1"/>
    <col min="4" max="4" width="13.28125" style="4" customWidth="1"/>
    <col min="5" max="5" width="14.421875" style="4" customWidth="1"/>
    <col min="6" max="6" width="11.8515625" style="4" customWidth="1"/>
    <col min="7" max="7" width="13.421875" style="4" customWidth="1"/>
    <col min="8" max="8" width="13.8515625" style="4" customWidth="1"/>
    <col min="9" max="11" width="12.7109375" style="4" customWidth="1"/>
    <col min="12" max="12" width="11.28125" style="4" customWidth="1"/>
    <col min="13" max="13" width="14.57421875" style="4" customWidth="1"/>
    <col min="14" max="14" width="14.421875" style="4" customWidth="1"/>
    <col min="15" max="15" width="13.57421875" style="4" customWidth="1"/>
    <col min="16" max="16" width="9.7109375" style="4" customWidth="1"/>
    <col min="17" max="17" width="10.00390625" style="4" customWidth="1"/>
    <col min="18" max="16384" width="9.140625" style="4" customWidth="1"/>
  </cols>
  <sheetData>
    <row r="1" spans="1:15" ht="12.75">
      <c r="A1" s="113">
        <v>2015</v>
      </c>
      <c r="B1" s="113"/>
      <c r="C1" s="113" t="s">
        <v>64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</row>
    <row r="2" spans="1:15" ht="12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5.75" customHeight="1">
      <c r="A3" s="115" t="s">
        <v>11</v>
      </c>
      <c r="B3" s="14" t="s">
        <v>65</v>
      </c>
      <c r="C3" s="116" t="s">
        <v>13</v>
      </c>
      <c r="D3" s="116"/>
      <c r="E3" s="116"/>
      <c r="F3" s="117" t="s">
        <v>14</v>
      </c>
      <c r="G3" s="117"/>
      <c r="H3" s="117"/>
      <c r="I3" s="117" t="s">
        <v>15</v>
      </c>
      <c r="J3" s="117"/>
      <c r="K3" s="117"/>
      <c r="L3" s="118" t="s">
        <v>18</v>
      </c>
      <c r="M3" s="118"/>
      <c r="N3" s="118"/>
      <c r="O3" s="114"/>
    </row>
    <row r="4" spans="1:15" ht="48">
      <c r="A4" s="115"/>
      <c r="B4" s="14"/>
      <c r="C4" s="119" t="s">
        <v>66</v>
      </c>
      <c r="D4" s="119" t="s">
        <v>67</v>
      </c>
      <c r="E4" s="119" t="s">
        <v>68</v>
      </c>
      <c r="F4" s="119" t="s">
        <v>66</v>
      </c>
      <c r="G4" s="119" t="s">
        <v>69</v>
      </c>
      <c r="H4" s="119" t="s">
        <v>68</v>
      </c>
      <c r="I4" s="119" t="s">
        <v>66</v>
      </c>
      <c r="J4" s="119" t="s">
        <v>69</v>
      </c>
      <c r="K4" s="120" t="s">
        <v>68</v>
      </c>
      <c r="L4" s="119" t="s">
        <v>66</v>
      </c>
      <c r="M4" s="119" t="s">
        <v>69</v>
      </c>
      <c r="N4" s="119" t="s">
        <v>68</v>
      </c>
      <c r="O4" s="114"/>
    </row>
    <row r="5" spans="1:15" ht="15">
      <c r="A5" s="121" t="s">
        <v>70</v>
      </c>
      <c r="B5" s="122" t="s">
        <v>71</v>
      </c>
      <c r="C5" s="123">
        <v>0</v>
      </c>
      <c r="D5" s="124">
        <v>0</v>
      </c>
      <c r="E5" s="124">
        <v>0</v>
      </c>
      <c r="F5" s="124">
        <v>0</v>
      </c>
      <c r="G5" s="124">
        <v>0</v>
      </c>
      <c r="H5" s="124">
        <v>0</v>
      </c>
      <c r="I5" s="124">
        <v>130000</v>
      </c>
      <c r="J5" s="124">
        <v>198</v>
      </c>
      <c r="K5" s="125">
        <v>2145</v>
      </c>
      <c r="L5" s="126">
        <v>130000</v>
      </c>
      <c r="M5" s="19">
        <v>198</v>
      </c>
      <c r="N5" s="127">
        <v>2145</v>
      </c>
      <c r="O5" s="114"/>
    </row>
    <row r="6" spans="1:15" ht="16.5" customHeight="1">
      <c r="A6" s="128" t="s">
        <v>72</v>
      </c>
      <c r="B6" s="128"/>
      <c r="C6" s="55"/>
      <c r="D6" s="56"/>
      <c r="E6" s="56"/>
      <c r="F6" s="56"/>
      <c r="G6" s="56"/>
      <c r="H6" s="56"/>
      <c r="I6" s="56">
        <v>130000</v>
      </c>
      <c r="J6" s="56">
        <v>198</v>
      </c>
      <c r="K6" s="57">
        <v>2145</v>
      </c>
      <c r="L6" s="129">
        <v>130000</v>
      </c>
      <c r="M6" s="56">
        <v>198</v>
      </c>
      <c r="N6" s="59">
        <v>2145</v>
      </c>
      <c r="O6" s="114"/>
    </row>
    <row r="7" spans="1:15" ht="15">
      <c r="A7" s="130" t="s">
        <v>73</v>
      </c>
      <c r="B7" s="131" t="s">
        <v>74</v>
      </c>
      <c r="C7" s="123">
        <v>59137</v>
      </c>
      <c r="D7" s="124">
        <v>153</v>
      </c>
      <c r="E7" s="124">
        <v>753.99675</v>
      </c>
      <c r="F7" s="124">
        <v>13000</v>
      </c>
      <c r="G7" s="124">
        <v>180</v>
      </c>
      <c r="H7" s="124">
        <v>195</v>
      </c>
      <c r="I7" s="124">
        <v>430712</v>
      </c>
      <c r="J7" s="124">
        <v>160.6161890079682</v>
      </c>
      <c r="K7" s="125">
        <v>5764.9433333333345</v>
      </c>
      <c r="L7" s="132">
        <v>502849</v>
      </c>
      <c r="M7" s="124">
        <v>160.22161921372026</v>
      </c>
      <c r="N7" s="133">
        <v>6713.940083333335</v>
      </c>
      <c r="O7" s="114"/>
    </row>
    <row r="8" spans="1:15" ht="15">
      <c r="A8" s="130"/>
      <c r="B8" s="134" t="s">
        <v>75</v>
      </c>
      <c r="C8" s="29">
        <v>5174</v>
      </c>
      <c r="D8" s="30">
        <v>277.9833784306146</v>
      </c>
      <c r="E8" s="30">
        <v>119.85716666666667</v>
      </c>
      <c r="F8" s="30">
        <v>0</v>
      </c>
      <c r="G8" s="30">
        <v>0</v>
      </c>
      <c r="H8" s="30">
        <v>0</v>
      </c>
      <c r="I8" s="30">
        <v>61528</v>
      </c>
      <c r="J8" s="30">
        <v>290.5126121440645</v>
      </c>
      <c r="K8" s="31">
        <v>1489.555</v>
      </c>
      <c r="L8" s="135">
        <v>66702</v>
      </c>
      <c r="M8" s="30">
        <v>289.540733411292</v>
      </c>
      <c r="N8" s="136">
        <v>1609.4121666666667</v>
      </c>
      <c r="O8" s="114"/>
    </row>
    <row r="9" spans="1:15" ht="12.75" customHeight="1">
      <c r="A9" s="130"/>
      <c r="B9" s="134" t="s">
        <v>76</v>
      </c>
      <c r="C9" s="29">
        <v>1641624</v>
      </c>
      <c r="D9" s="30">
        <v>277.402006793273</v>
      </c>
      <c r="E9" s="30">
        <v>37949.149333333335</v>
      </c>
      <c r="F9" s="30">
        <v>105000</v>
      </c>
      <c r="G9" s="30">
        <v>289.7904761904762</v>
      </c>
      <c r="H9" s="30">
        <v>2535.666666666667</v>
      </c>
      <c r="I9" s="30">
        <v>3536054</v>
      </c>
      <c r="J9" s="30">
        <v>287.07523131716863</v>
      </c>
      <c r="K9" s="31">
        <v>84592.79333333329</v>
      </c>
      <c r="L9" s="135">
        <v>5282678</v>
      </c>
      <c r="M9" s="30">
        <v>284.12318751966325</v>
      </c>
      <c r="N9" s="136">
        <v>125077.6093333333</v>
      </c>
      <c r="O9" s="114"/>
    </row>
    <row r="10" spans="1:15" ht="15.75" customHeight="1">
      <c r="A10" s="128" t="s">
        <v>77</v>
      </c>
      <c r="B10" s="128"/>
      <c r="C10" s="55">
        <v>1705935</v>
      </c>
      <c r="D10" s="56">
        <v>273.0913188368842</v>
      </c>
      <c r="E10" s="56">
        <v>38823.00325</v>
      </c>
      <c r="F10" s="56">
        <v>118000</v>
      </c>
      <c r="G10" s="56">
        <v>277.69491525423734</v>
      </c>
      <c r="H10" s="56">
        <v>2730.666666666667</v>
      </c>
      <c r="I10" s="56">
        <v>4028294</v>
      </c>
      <c r="J10" s="56">
        <v>273.60651928583155</v>
      </c>
      <c r="K10" s="57">
        <v>91847.29166666663</v>
      </c>
      <c r="L10" s="129">
        <v>5852229</v>
      </c>
      <c r="M10" s="56">
        <v>273.5387728333938</v>
      </c>
      <c r="N10" s="59">
        <v>133400.9615833333</v>
      </c>
      <c r="O10" s="114"/>
    </row>
    <row r="11" spans="1:15" ht="15.75" customHeight="1">
      <c r="A11" s="137" t="s">
        <v>78</v>
      </c>
      <c r="B11" s="137"/>
      <c r="C11" s="138">
        <v>1705935</v>
      </c>
      <c r="D11" s="139">
        <v>273.0913188368842</v>
      </c>
      <c r="E11" s="139">
        <v>38823.00325</v>
      </c>
      <c r="F11" s="139">
        <v>118000</v>
      </c>
      <c r="G11" s="139">
        <v>277.69491525423734</v>
      </c>
      <c r="H11" s="139">
        <v>2730.666666666667</v>
      </c>
      <c r="I11" s="139">
        <v>4158294</v>
      </c>
      <c r="J11" s="139">
        <v>271.2428462249181</v>
      </c>
      <c r="K11" s="140">
        <v>93992.29166666663</v>
      </c>
      <c r="L11" s="141">
        <v>5982229</v>
      </c>
      <c r="M11" s="139">
        <v>271.8972374678401</v>
      </c>
      <c r="N11" s="142">
        <v>135545.9615833333</v>
      </c>
      <c r="O11" s="114"/>
    </row>
    <row r="12" spans="1:15" ht="15.75" customHeight="1">
      <c r="A12" s="143"/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14"/>
    </row>
    <row r="13" spans="1:17" ht="15.75" customHeight="1">
      <c r="A13" s="145" t="s">
        <v>79</v>
      </c>
      <c r="B13" s="146" t="s">
        <v>80</v>
      </c>
      <c r="C13" s="146"/>
      <c r="D13" s="146"/>
      <c r="E13" s="146"/>
      <c r="F13" s="146"/>
      <c r="G13" s="146"/>
      <c r="H13" s="146"/>
      <c r="I13" s="146"/>
      <c r="J13" s="146"/>
      <c r="K13" s="147" t="s">
        <v>81</v>
      </c>
      <c r="L13" s="147"/>
      <c r="M13" s="147"/>
      <c r="N13" s="147"/>
      <c r="O13" s="147"/>
      <c r="P13" s="147"/>
      <c r="Q13" s="147"/>
    </row>
    <row r="14" spans="1:17" ht="70.5" customHeight="1">
      <c r="A14" s="145"/>
      <c r="B14" s="148" t="s">
        <v>66</v>
      </c>
      <c r="C14" s="148" t="s">
        <v>69</v>
      </c>
      <c r="D14" s="148" t="s">
        <v>82</v>
      </c>
      <c r="E14" s="148" t="s">
        <v>83</v>
      </c>
      <c r="F14" s="148" t="s">
        <v>84</v>
      </c>
      <c r="G14" s="148" t="s">
        <v>85</v>
      </c>
      <c r="H14" s="148" t="s">
        <v>86</v>
      </c>
      <c r="I14" s="148" t="s">
        <v>87</v>
      </c>
      <c r="J14" s="149" t="s">
        <v>88</v>
      </c>
      <c r="K14" s="150" t="s">
        <v>66</v>
      </c>
      <c r="L14" s="151" t="s">
        <v>69</v>
      </c>
      <c r="M14" s="151" t="s">
        <v>89</v>
      </c>
      <c r="N14" s="151" t="s">
        <v>90</v>
      </c>
      <c r="O14" s="151" t="s">
        <v>91</v>
      </c>
      <c r="P14" s="151" t="s">
        <v>92</v>
      </c>
      <c r="Q14" s="152" t="s">
        <v>93</v>
      </c>
    </row>
    <row r="15" spans="1:17" ht="15">
      <c r="A15" s="153" t="s">
        <v>13</v>
      </c>
      <c r="B15" s="154">
        <v>1646798</v>
      </c>
      <c r="C15" s="155">
        <v>277</v>
      </c>
      <c r="D15" s="155">
        <v>38013.587166666664</v>
      </c>
      <c r="E15" s="155">
        <f aca="true" t="shared" si="0" ref="E15:E17">D15-F15</f>
        <v>1572.5806666666613</v>
      </c>
      <c r="F15" s="155">
        <v>36441.0065</v>
      </c>
      <c r="G15" s="156">
        <v>0.999476423013923</v>
      </c>
      <c r="H15" s="156">
        <v>0.6572244361582056</v>
      </c>
      <c r="I15" s="155">
        <v>1571757.2996208451</v>
      </c>
      <c r="J15" s="157">
        <v>23949919.950000003</v>
      </c>
      <c r="K15" s="158">
        <v>59137</v>
      </c>
      <c r="L15" s="155">
        <v>153</v>
      </c>
      <c r="M15" s="159">
        <v>2.9</v>
      </c>
      <c r="N15" s="155">
        <v>148</v>
      </c>
      <c r="O15" s="159">
        <v>20</v>
      </c>
      <c r="P15" s="155">
        <v>120</v>
      </c>
      <c r="Q15" s="157">
        <v>7091.762</v>
      </c>
    </row>
    <row r="16" spans="1:17" ht="15">
      <c r="A16" s="160" t="s">
        <v>94</v>
      </c>
      <c r="B16" s="154">
        <v>105000</v>
      </c>
      <c r="C16" s="155">
        <v>290</v>
      </c>
      <c r="D16" s="155">
        <v>2537.5</v>
      </c>
      <c r="E16" s="155">
        <f t="shared" si="0"/>
        <v>2020.5</v>
      </c>
      <c r="F16" s="155">
        <v>517</v>
      </c>
      <c r="G16" s="156">
        <v>0.907815750371471</v>
      </c>
      <c r="H16" s="156">
        <v>0.4875481624758221</v>
      </c>
      <c r="I16" s="155">
        <v>1834241.723625557</v>
      </c>
      <c r="J16" s="157">
        <v>252062.40000000002</v>
      </c>
      <c r="K16" s="158">
        <v>13000</v>
      </c>
      <c r="L16" s="155">
        <v>180</v>
      </c>
      <c r="M16" s="159">
        <v>7</v>
      </c>
      <c r="N16" s="155">
        <v>167</v>
      </c>
      <c r="O16" s="159">
        <v>18</v>
      </c>
      <c r="P16" s="155">
        <v>137</v>
      </c>
      <c r="Q16" s="157">
        <v>1781</v>
      </c>
    </row>
    <row r="17" spans="1:17" ht="15.75">
      <c r="A17" s="161" t="s">
        <v>95</v>
      </c>
      <c r="B17" s="162">
        <v>3597582</v>
      </c>
      <c r="C17" s="163">
        <v>287</v>
      </c>
      <c r="D17" s="163">
        <v>86042.1695</v>
      </c>
      <c r="E17" s="155">
        <f t="shared" si="0"/>
        <v>64243.1695</v>
      </c>
      <c r="F17" s="163">
        <v>21799</v>
      </c>
      <c r="G17" s="164">
        <v>0.9864840383875466</v>
      </c>
      <c r="H17" s="164">
        <v>0.7260538295334639</v>
      </c>
      <c r="I17" s="163">
        <v>63374861.28717567</v>
      </c>
      <c r="J17" s="165">
        <v>15827247.42999998</v>
      </c>
      <c r="K17" s="166">
        <v>430712</v>
      </c>
      <c r="L17" s="163">
        <v>161</v>
      </c>
      <c r="M17" s="167">
        <v>3.2</v>
      </c>
      <c r="N17" s="163">
        <v>156</v>
      </c>
      <c r="O17" s="168">
        <v>19</v>
      </c>
      <c r="P17" s="163">
        <v>126</v>
      </c>
      <c r="Q17" s="165">
        <v>54425.312</v>
      </c>
    </row>
    <row r="18" spans="1:17" ht="16.5">
      <c r="A18" s="169" t="s">
        <v>96</v>
      </c>
      <c r="B18" s="170">
        <v>5349380</v>
      </c>
      <c r="C18" s="171">
        <v>284</v>
      </c>
      <c r="D18" s="171">
        <f>SUM(D15:D17)</f>
        <v>126593.25666666667</v>
      </c>
      <c r="E18" s="171">
        <f>SUM(E15:E17)</f>
        <v>67836.25016666666</v>
      </c>
      <c r="F18" s="171">
        <v>58757.0065</v>
      </c>
      <c r="G18" s="172">
        <v>0.9844572509396927</v>
      </c>
      <c r="H18" s="172">
        <v>0.6812673443464139</v>
      </c>
      <c r="I18" s="171">
        <f>SUM(I15:I17)</f>
        <v>66780860.31042207</v>
      </c>
      <c r="J18" s="173">
        <v>40029229.77999998</v>
      </c>
      <c r="K18" s="174">
        <f>K15+K16+K17</f>
        <v>502849</v>
      </c>
      <c r="L18" s="175">
        <v>160</v>
      </c>
      <c r="M18" s="176">
        <v>3.25</v>
      </c>
      <c r="N18" s="175">
        <v>155</v>
      </c>
      <c r="O18" s="176">
        <v>19</v>
      </c>
      <c r="P18" s="175">
        <v>126</v>
      </c>
      <c r="Q18" s="177">
        <f>Q15+Q16+Q17</f>
        <v>63298.07399999999</v>
      </c>
    </row>
    <row r="19" ht="13.5"/>
    <row r="20" spans="1:3" ht="12.75">
      <c r="A20" s="178" t="s">
        <v>97</v>
      </c>
      <c r="B20" s="179"/>
      <c r="C20" s="180"/>
    </row>
    <row r="21" spans="1:3" ht="12.75">
      <c r="A21" s="181" t="s">
        <v>98</v>
      </c>
      <c r="B21" s="182"/>
      <c r="C21" s="183"/>
    </row>
    <row r="22" spans="1:3" ht="12.75">
      <c r="A22" s="181" t="s">
        <v>99</v>
      </c>
      <c r="B22" s="182"/>
      <c r="C22" s="183"/>
    </row>
    <row r="23" spans="1:3" ht="12.75">
      <c r="A23" s="181" t="s">
        <v>100</v>
      </c>
      <c r="B23" s="182"/>
      <c r="C23" s="183"/>
    </row>
    <row r="24" spans="1:3" ht="12.75">
      <c r="A24" s="181" t="s">
        <v>101</v>
      </c>
      <c r="B24" s="182"/>
      <c r="C24" s="183"/>
    </row>
    <row r="25" spans="1:3" ht="12.75">
      <c r="A25" s="181" t="s">
        <v>102</v>
      </c>
      <c r="B25" s="182"/>
      <c r="C25" s="183"/>
    </row>
    <row r="26" spans="1:3" ht="13.5">
      <c r="A26" s="184" t="s">
        <v>103</v>
      </c>
      <c r="B26" s="185"/>
      <c r="C26" s="186"/>
    </row>
  </sheetData>
  <sheetProtection selectLockedCells="1" selectUnlockedCells="1"/>
  <mergeCells count="15">
    <mergeCell ref="A1:B2"/>
    <mergeCell ref="C1:N2"/>
    <mergeCell ref="A3:A4"/>
    <mergeCell ref="B3:B4"/>
    <mergeCell ref="C3:E3"/>
    <mergeCell ref="F3:H3"/>
    <mergeCell ref="I3:K3"/>
    <mergeCell ref="L3:N3"/>
    <mergeCell ref="A6:B6"/>
    <mergeCell ref="A7:A9"/>
    <mergeCell ref="A10:B10"/>
    <mergeCell ref="A11:B11"/>
    <mergeCell ref="A13:A14"/>
    <mergeCell ref="B13:J13"/>
    <mergeCell ref="K13:Q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10.28125" defaultRowHeight="15"/>
  <cols>
    <col min="1" max="1" width="11.57421875" style="0" customWidth="1"/>
    <col min="2" max="2" width="19.8515625" style="0" customWidth="1"/>
    <col min="3" max="3" width="11.7109375" style="0" customWidth="1"/>
    <col min="4" max="4" width="14.8515625" style="0" customWidth="1"/>
    <col min="5" max="5" width="14.00390625" style="0" customWidth="1"/>
    <col min="6" max="6" width="12.28125" style="0" customWidth="1"/>
    <col min="7" max="7" width="12.7109375" style="0" customWidth="1"/>
    <col min="8" max="8" width="11.00390625" style="0" customWidth="1"/>
    <col min="9" max="9" width="13.57421875" style="0" customWidth="1"/>
    <col min="10" max="10" width="11.7109375" style="0" customWidth="1"/>
    <col min="11" max="11" width="14.00390625" style="0" customWidth="1"/>
    <col min="12" max="12" width="11.7109375" style="0" customWidth="1"/>
    <col min="13" max="13" width="12.7109375" style="0" customWidth="1"/>
    <col min="14" max="16384" width="11.00390625" style="0" customWidth="1"/>
  </cols>
  <sheetData>
    <row r="1" spans="1:5" ht="18.75">
      <c r="A1" s="187">
        <v>2015</v>
      </c>
      <c r="B1" s="187"/>
      <c r="C1" s="187" t="s">
        <v>104</v>
      </c>
      <c r="D1" s="187"/>
      <c r="E1" s="187"/>
    </row>
    <row r="2" spans="1:5" ht="48">
      <c r="A2" s="188" t="s">
        <v>79</v>
      </c>
      <c r="B2" s="189" t="s">
        <v>105</v>
      </c>
      <c r="C2" s="190" t="s">
        <v>106</v>
      </c>
      <c r="D2" s="190" t="s">
        <v>107</v>
      </c>
      <c r="E2" s="190" t="s">
        <v>108</v>
      </c>
    </row>
    <row r="3" spans="1:5" ht="15" customHeight="1">
      <c r="A3" s="191" t="s">
        <v>109</v>
      </c>
      <c r="B3" s="192" t="s">
        <v>110</v>
      </c>
      <c r="C3" s="193">
        <v>10157</v>
      </c>
      <c r="D3" s="193">
        <f aca="true" t="shared" si="0" ref="D3:D6">C3*0.65</f>
        <v>6602.05</v>
      </c>
      <c r="E3" s="194">
        <v>93511019</v>
      </c>
    </row>
    <row r="4" spans="1:5" ht="15.75">
      <c r="A4" s="195" t="s">
        <v>111</v>
      </c>
      <c r="B4" s="192"/>
      <c r="C4" s="196">
        <v>419</v>
      </c>
      <c r="D4" s="196">
        <f t="shared" si="0"/>
        <v>272.35</v>
      </c>
      <c r="E4" s="197">
        <v>2582418.4</v>
      </c>
    </row>
    <row r="5" spans="1:5" ht="15.75">
      <c r="A5" s="195" t="s">
        <v>112</v>
      </c>
      <c r="B5" s="192"/>
      <c r="C5" s="196">
        <v>4213</v>
      </c>
      <c r="D5" s="196">
        <f t="shared" si="0"/>
        <v>2738.4500000000003</v>
      </c>
      <c r="E5" s="197">
        <v>21880039.9</v>
      </c>
    </row>
    <row r="6" spans="1:5" ht="16.5">
      <c r="A6" s="198" t="s">
        <v>18</v>
      </c>
      <c r="B6" s="192"/>
      <c r="C6" s="199">
        <v>14789</v>
      </c>
      <c r="D6" s="199">
        <f t="shared" si="0"/>
        <v>9612.85</v>
      </c>
      <c r="E6" s="200">
        <v>117973477.30000001</v>
      </c>
    </row>
    <row r="7" spans="1:5" ht="15.75" customHeight="1">
      <c r="A7" s="191" t="s">
        <v>109</v>
      </c>
      <c r="B7" s="192" t="s">
        <v>113</v>
      </c>
      <c r="C7" s="193">
        <v>1072</v>
      </c>
      <c r="D7" s="193">
        <v>884.4000000000001</v>
      </c>
      <c r="E7" s="194">
        <v>334303.2</v>
      </c>
    </row>
    <row r="8" spans="1:5" ht="15.75">
      <c r="A8" s="195" t="s">
        <v>111</v>
      </c>
      <c r="B8" s="192"/>
      <c r="C8" s="196">
        <v>3837</v>
      </c>
      <c r="D8" s="196">
        <v>3159.7694999999994</v>
      </c>
      <c r="E8" s="197">
        <v>1771050.8047499997</v>
      </c>
    </row>
    <row r="9" spans="1:5" ht="15.75">
      <c r="A9" s="195" t="s">
        <v>112</v>
      </c>
      <c r="B9" s="192"/>
      <c r="C9" s="196">
        <v>1474</v>
      </c>
      <c r="D9" s="196">
        <v>803.33</v>
      </c>
      <c r="E9" s="197">
        <v>368728.47</v>
      </c>
    </row>
    <row r="10" spans="1:5" ht="16.5">
      <c r="A10" s="198" t="s">
        <v>18</v>
      </c>
      <c r="B10" s="192"/>
      <c r="C10" s="199">
        <v>6383</v>
      </c>
      <c r="D10" s="199">
        <v>4847.4995</v>
      </c>
      <c r="E10" s="200">
        <v>2474082.47475</v>
      </c>
    </row>
    <row r="11" spans="1:5" ht="15.75" customHeight="1">
      <c r="A11" s="191" t="s">
        <v>109</v>
      </c>
      <c r="B11" s="192" t="s">
        <v>114</v>
      </c>
      <c r="C11" s="193">
        <v>2415</v>
      </c>
      <c r="D11" s="193">
        <v>1048.11</v>
      </c>
      <c r="E11" s="194">
        <v>424484.55</v>
      </c>
    </row>
    <row r="12" spans="1:5" ht="15.75">
      <c r="A12" s="195" t="s">
        <v>111</v>
      </c>
      <c r="B12" s="192"/>
      <c r="C12" s="196">
        <v>1224</v>
      </c>
      <c r="D12" s="196">
        <v>726.9336000000001</v>
      </c>
      <c r="E12" s="197">
        <v>433761.27911999996</v>
      </c>
    </row>
    <row r="13" spans="1:5" ht="15.75">
      <c r="A13" s="195" t="s">
        <v>112</v>
      </c>
      <c r="B13" s="192"/>
      <c r="C13" s="196">
        <v>1729</v>
      </c>
      <c r="D13" s="196">
        <v>641.9777</v>
      </c>
      <c r="E13" s="197">
        <v>277334.3664</v>
      </c>
    </row>
    <row r="14" spans="1:5" ht="16.5">
      <c r="A14" s="198" t="s">
        <v>18</v>
      </c>
      <c r="B14" s="192"/>
      <c r="C14" s="199">
        <v>5368</v>
      </c>
      <c r="D14" s="199">
        <v>2417.0213</v>
      </c>
      <c r="E14" s="200">
        <v>1135580.1955199998</v>
      </c>
    </row>
  </sheetData>
  <sheetProtection selectLockedCells="1" selectUnlockedCells="1"/>
  <mergeCells count="5">
    <mergeCell ref="A1:B1"/>
    <mergeCell ref="C1:E1"/>
    <mergeCell ref="B3:B6"/>
    <mergeCell ref="B7:B10"/>
    <mergeCell ref="B11:B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1" sqref="A1"/>
    </sheetView>
  </sheetViews>
  <sheetFormatPr defaultColWidth="10.28125" defaultRowHeight="15"/>
  <cols>
    <col min="1" max="1" width="13.7109375" style="201" customWidth="1"/>
    <col min="2" max="2" width="25.28125" style="201" customWidth="1"/>
    <col min="3" max="3" width="17.00390625" style="201" customWidth="1"/>
    <col min="4" max="4" width="12.28125" style="201" customWidth="1"/>
    <col min="5" max="5" width="15.7109375" style="201" customWidth="1"/>
    <col min="6" max="6" width="14.00390625" style="201" customWidth="1"/>
    <col min="7" max="7" width="2.7109375" style="202" customWidth="1"/>
    <col min="8" max="8" width="15.140625" style="201" customWidth="1"/>
    <col min="9" max="9" width="13.140625" style="201" customWidth="1"/>
    <col min="10" max="10" width="2.7109375" style="202" customWidth="1"/>
    <col min="11" max="11" width="13.8515625" style="202" customWidth="1"/>
    <col min="12" max="12" width="17.8515625" style="201" customWidth="1"/>
    <col min="13" max="13" width="12.28125" style="201" customWidth="1"/>
    <col min="14" max="14" width="15.57421875" style="201" customWidth="1"/>
    <col min="15" max="15" width="12.8515625" style="201" customWidth="1"/>
    <col min="16" max="16" width="6.140625" style="201" customWidth="1"/>
    <col min="17" max="17" width="13.140625" style="201" customWidth="1"/>
    <col min="18" max="18" width="8.7109375" style="201" customWidth="1"/>
    <col min="19" max="19" width="12.140625" style="201" customWidth="1"/>
    <col min="20" max="20" width="2.7109375" style="202" customWidth="1"/>
    <col min="21" max="21" width="15.140625" style="201" customWidth="1"/>
    <col min="22" max="22" width="9.421875" style="201" customWidth="1"/>
    <col min="23" max="248" width="11.421875" style="201" customWidth="1"/>
    <col min="249" max="249" width="19.421875" style="201" customWidth="1"/>
    <col min="250" max="250" width="14.140625" style="201" customWidth="1"/>
    <col min="251" max="251" width="11.140625" style="201" customWidth="1"/>
    <col min="252" max="252" width="8.57421875" style="201" customWidth="1"/>
    <col min="253" max="253" width="11.28125" style="201" customWidth="1"/>
    <col min="254" max="16384" width="11.421875" style="201" customWidth="1"/>
  </cols>
  <sheetData>
    <row r="1" spans="1:22" ht="51" customHeight="1">
      <c r="A1" s="203">
        <v>2015</v>
      </c>
      <c r="B1" s="203"/>
      <c r="C1" s="203" t="s">
        <v>115</v>
      </c>
      <c r="D1" s="203"/>
      <c r="E1" s="203"/>
      <c r="F1" s="203"/>
      <c r="G1" s="204"/>
      <c r="H1" s="205" t="s">
        <v>116</v>
      </c>
      <c r="I1" s="205"/>
      <c r="J1" s="204"/>
      <c r="K1" s="203" t="s">
        <v>117</v>
      </c>
      <c r="L1" s="203"/>
      <c r="M1" s="203"/>
      <c r="N1" s="203"/>
      <c r="O1" s="203"/>
      <c r="P1" s="203"/>
      <c r="Q1" s="203"/>
      <c r="R1" s="203"/>
      <c r="S1" s="203"/>
      <c r="T1" s="204"/>
      <c r="U1" s="205" t="s">
        <v>118</v>
      </c>
      <c r="V1" s="205"/>
    </row>
    <row r="2" spans="1:22" ht="47.25" customHeight="1">
      <c r="A2" s="206" t="s">
        <v>79</v>
      </c>
      <c r="B2" s="207" t="s">
        <v>119</v>
      </c>
      <c r="C2" s="208" t="s">
        <v>120</v>
      </c>
      <c r="D2" s="209" t="s">
        <v>121</v>
      </c>
      <c r="E2" s="210" t="s">
        <v>122</v>
      </c>
      <c r="F2" s="211" t="s">
        <v>123</v>
      </c>
      <c r="G2" s="212"/>
      <c r="H2" s="213" t="s">
        <v>124</v>
      </c>
      <c r="I2" s="214" t="s">
        <v>125</v>
      </c>
      <c r="J2" s="212"/>
      <c r="K2" s="215" t="s">
        <v>126</v>
      </c>
      <c r="L2" s="216" t="s">
        <v>127</v>
      </c>
      <c r="M2" s="216" t="s">
        <v>128</v>
      </c>
      <c r="N2" s="216" t="s">
        <v>129</v>
      </c>
      <c r="O2" s="216" t="s">
        <v>130</v>
      </c>
      <c r="P2" s="216" t="s">
        <v>131</v>
      </c>
      <c r="Q2" s="216" t="s">
        <v>132</v>
      </c>
      <c r="R2" s="216" t="s">
        <v>133</v>
      </c>
      <c r="S2" s="216" t="s">
        <v>134</v>
      </c>
      <c r="T2" s="212"/>
      <c r="U2" s="217" t="s">
        <v>135</v>
      </c>
      <c r="V2" s="218" t="s">
        <v>136</v>
      </c>
    </row>
    <row r="3" spans="1:22" ht="15" customHeight="1">
      <c r="A3" s="219" t="s">
        <v>13</v>
      </c>
      <c r="B3" s="220" t="s">
        <v>137</v>
      </c>
      <c r="C3" s="221">
        <v>266</v>
      </c>
      <c r="D3" s="222">
        <v>5154</v>
      </c>
      <c r="E3" s="223" t="s">
        <v>138</v>
      </c>
      <c r="F3" s="224"/>
      <c r="G3" s="225"/>
      <c r="H3" s="226" t="s">
        <v>138</v>
      </c>
      <c r="I3" s="227"/>
      <c r="J3" s="225"/>
      <c r="K3" s="228" t="s">
        <v>139</v>
      </c>
      <c r="L3" s="229" t="s">
        <v>140</v>
      </c>
      <c r="M3" s="230">
        <v>0.79</v>
      </c>
      <c r="N3" s="231">
        <f>F4*M3</f>
        <v>22051.4359</v>
      </c>
      <c r="O3" s="232"/>
      <c r="P3" s="232"/>
      <c r="Q3" s="232"/>
      <c r="R3" s="233">
        <v>5.1</v>
      </c>
      <c r="S3" s="234">
        <f aca="true" t="shared" si="0" ref="S3:S4">N3*R3</f>
        <v>112462.32308999999</v>
      </c>
      <c r="T3" s="225"/>
      <c r="U3" s="235" t="s">
        <v>141</v>
      </c>
      <c r="V3" s="236">
        <v>60</v>
      </c>
    </row>
    <row r="4" spans="1:22" ht="16.5">
      <c r="A4" s="219"/>
      <c r="B4" s="237" t="s">
        <v>142</v>
      </c>
      <c r="C4" s="231">
        <v>44</v>
      </c>
      <c r="D4" s="238">
        <v>5237</v>
      </c>
      <c r="E4" s="239">
        <v>5.33</v>
      </c>
      <c r="F4" s="240">
        <v>27913.21</v>
      </c>
      <c r="G4" s="225"/>
      <c r="H4" s="241">
        <v>0.4140336704870557</v>
      </c>
      <c r="I4" s="242">
        <v>2168.2943323407108</v>
      </c>
      <c r="J4" s="225"/>
      <c r="K4" s="228"/>
      <c r="L4" s="243" t="s">
        <v>143</v>
      </c>
      <c r="M4" s="244">
        <v>0.39</v>
      </c>
      <c r="N4" s="245">
        <f>(F5+F6)*M4</f>
        <v>81607.299102439</v>
      </c>
      <c r="O4" s="232"/>
      <c r="P4" s="232"/>
      <c r="Q4" s="232"/>
      <c r="R4" s="246">
        <v>5.1</v>
      </c>
      <c r="S4" s="247">
        <f t="shared" si="0"/>
        <v>416197.22542243893</v>
      </c>
      <c r="T4" s="225"/>
      <c r="U4" s="235" t="s">
        <v>144</v>
      </c>
      <c r="V4" s="236">
        <v>15</v>
      </c>
    </row>
    <row r="5" spans="1:22" ht="16.5">
      <c r="A5" s="219"/>
      <c r="B5" s="237" t="s">
        <v>145</v>
      </c>
      <c r="C5" s="231">
        <v>27</v>
      </c>
      <c r="D5" s="238">
        <v>6055</v>
      </c>
      <c r="E5" s="239">
        <v>6.45</v>
      </c>
      <c r="F5" s="240">
        <v>39054.75</v>
      </c>
      <c r="G5" s="225"/>
      <c r="H5" s="241">
        <v>1.0261249733854816</v>
      </c>
      <c r="I5" s="242">
        <v>6213.186713849091</v>
      </c>
      <c r="J5" s="225"/>
      <c r="K5" s="248" t="s">
        <v>146</v>
      </c>
      <c r="L5" s="249"/>
      <c r="M5" s="249"/>
      <c r="N5" s="250">
        <f>SUM(N3:N4)</f>
        <v>103658.735002439</v>
      </c>
      <c r="O5" s="249"/>
      <c r="P5" s="249"/>
      <c r="Q5" s="250"/>
      <c r="R5" s="251"/>
      <c r="S5" s="252">
        <f>SUM(S3:S4)</f>
        <v>528659.5485124389</v>
      </c>
      <c r="T5" s="225"/>
      <c r="U5" s="235" t="s">
        <v>147</v>
      </c>
      <c r="V5" s="236">
        <v>9</v>
      </c>
    </row>
    <row r="6" spans="1:22" ht="18.75" customHeight="1">
      <c r="A6" s="219"/>
      <c r="B6" s="253" t="s">
        <v>148</v>
      </c>
      <c r="C6" s="231">
        <v>29</v>
      </c>
      <c r="D6" s="238">
        <v>14736</v>
      </c>
      <c r="E6" s="239">
        <v>11.549588414634144</v>
      </c>
      <c r="F6" s="240">
        <v>170194.73487804874</v>
      </c>
      <c r="G6" s="225"/>
      <c r="H6" s="241">
        <v>2.009642119236538</v>
      </c>
      <c r="I6" s="242">
        <v>29614.086269069623</v>
      </c>
      <c r="J6" s="225"/>
      <c r="K6" s="254" t="s">
        <v>149</v>
      </c>
      <c r="L6" s="255" t="s">
        <v>150</v>
      </c>
      <c r="M6" s="256">
        <v>0.21</v>
      </c>
      <c r="N6" s="257">
        <f>F4*M6</f>
        <v>5861.7741</v>
      </c>
      <c r="O6" s="258" t="s">
        <v>151</v>
      </c>
      <c r="P6" s="259">
        <v>0.74</v>
      </c>
      <c r="Q6" s="260">
        <f>N6*P6</f>
        <v>4337.712834</v>
      </c>
      <c r="R6" s="261">
        <v>3.9</v>
      </c>
      <c r="S6" s="262">
        <f aca="true" t="shared" si="1" ref="S6:S9">Q6*R6</f>
        <v>16917.0800526</v>
      </c>
      <c r="T6" s="225"/>
      <c r="U6" s="263" t="s">
        <v>152</v>
      </c>
      <c r="V6" s="264">
        <v>16</v>
      </c>
    </row>
    <row r="7" spans="1:19" ht="16.5">
      <c r="A7" s="265" t="s">
        <v>153</v>
      </c>
      <c r="B7" s="265"/>
      <c r="C7" s="266">
        <v>366</v>
      </c>
      <c r="D7" s="266">
        <v>31182</v>
      </c>
      <c r="E7" s="267">
        <v>9.973619364903854</v>
      </c>
      <c r="F7" s="268">
        <v>237162.69487804873</v>
      </c>
      <c r="G7" s="225"/>
      <c r="H7" s="269">
        <v>1.2185096310454564</v>
      </c>
      <c r="I7" s="270">
        <v>37995.567315259425</v>
      </c>
      <c r="J7" s="225"/>
      <c r="K7" s="254"/>
      <c r="L7" s="255"/>
      <c r="M7" s="256"/>
      <c r="N7" s="257"/>
      <c r="O7" s="271" t="s">
        <v>154</v>
      </c>
      <c r="P7" s="272">
        <v>0.26</v>
      </c>
      <c r="Q7" s="273">
        <f>N6*P7</f>
        <v>1524.061266</v>
      </c>
      <c r="R7" s="233">
        <v>3.5</v>
      </c>
      <c r="S7" s="274">
        <f t="shared" si="1"/>
        <v>5334.214430999999</v>
      </c>
    </row>
    <row r="8" spans="1:22" ht="15.75">
      <c r="A8" s="275"/>
      <c r="B8" s="275"/>
      <c r="C8" s="275"/>
      <c r="D8" s="275"/>
      <c r="E8" s="275"/>
      <c r="F8" s="275"/>
      <c r="G8" s="225"/>
      <c r="H8" s="276"/>
      <c r="I8" s="276"/>
      <c r="J8" s="225"/>
      <c r="K8" s="254"/>
      <c r="L8" s="243" t="s">
        <v>155</v>
      </c>
      <c r="M8" s="277">
        <v>0.61</v>
      </c>
      <c r="N8" s="278">
        <f>(F5+F6)*M8</f>
        <v>127642.18577560973</v>
      </c>
      <c r="O8" s="258" t="s">
        <v>151</v>
      </c>
      <c r="P8" s="272">
        <v>0.54</v>
      </c>
      <c r="Q8" s="273">
        <f>N8*P8</f>
        <v>68926.78031882926</v>
      </c>
      <c r="R8" s="233">
        <v>3.9</v>
      </c>
      <c r="S8" s="274">
        <f t="shared" si="1"/>
        <v>268814.4432434341</v>
      </c>
      <c r="V8" s="201" t="s">
        <v>156</v>
      </c>
    </row>
    <row r="9" spans="1:19" ht="16.5">
      <c r="A9" s="275"/>
      <c r="B9" s="275"/>
      <c r="C9" s="275"/>
      <c r="D9" s="275"/>
      <c r="E9" s="275"/>
      <c r="F9" s="275"/>
      <c r="G9" s="225"/>
      <c r="H9" s="276"/>
      <c r="I9" s="276"/>
      <c r="J9" s="225"/>
      <c r="K9" s="254"/>
      <c r="L9" s="243"/>
      <c r="M9" s="277"/>
      <c r="N9" s="278"/>
      <c r="O9" s="271" t="s">
        <v>154</v>
      </c>
      <c r="P9" s="279">
        <v>0.46</v>
      </c>
      <c r="Q9" s="273">
        <f>N8*P9</f>
        <v>58715.40545678048</v>
      </c>
      <c r="R9" s="246">
        <v>3.5</v>
      </c>
      <c r="S9" s="247">
        <f t="shared" si="1"/>
        <v>205503.91909873168</v>
      </c>
    </row>
    <row r="10" spans="1:19" ht="16.5">
      <c r="A10" s="275"/>
      <c r="B10" s="275"/>
      <c r="C10" s="275"/>
      <c r="D10" s="275"/>
      <c r="E10" s="275"/>
      <c r="F10" s="275"/>
      <c r="G10" s="225"/>
      <c r="H10" s="276"/>
      <c r="I10" s="276"/>
      <c r="J10" s="225"/>
      <c r="K10" s="248" t="s">
        <v>157</v>
      </c>
      <c r="L10" s="249"/>
      <c r="M10" s="249"/>
      <c r="N10" s="250">
        <f>SUM(N6:N9)</f>
        <v>133503.95987560973</v>
      </c>
      <c r="O10" s="249"/>
      <c r="P10" s="249"/>
      <c r="Q10" s="280">
        <f>SUM(Q6:Q9)</f>
        <v>133503.95987560975</v>
      </c>
      <c r="R10" s="249"/>
      <c r="S10" s="252">
        <f>SUM(S6:S9)</f>
        <v>496569.65682576585</v>
      </c>
    </row>
    <row r="11" spans="1:19" ht="16.5">
      <c r="A11" s="275"/>
      <c r="B11" s="275"/>
      <c r="C11" s="275"/>
      <c r="D11" s="275"/>
      <c r="E11" s="275"/>
      <c r="F11" s="275"/>
      <c r="G11" s="225"/>
      <c r="H11" s="276"/>
      <c r="I11" s="276"/>
      <c r="J11" s="225"/>
      <c r="K11" s="248" t="s">
        <v>158</v>
      </c>
      <c r="L11" s="249"/>
      <c r="M11" s="249"/>
      <c r="N11" s="250">
        <f>N5+N10</f>
        <v>237162.69487804873</v>
      </c>
      <c r="O11" s="249"/>
      <c r="P11" s="249"/>
      <c r="Q11" s="250"/>
      <c r="R11" s="249"/>
      <c r="S11" s="252">
        <f>S5+S10</f>
        <v>1025229.2053382047</v>
      </c>
    </row>
    <row r="12" spans="1:19" ht="15.75">
      <c r="A12" s="219" t="s">
        <v>14</v>
      </c>
      <c r="B12" s="220" t="s">
        <v>137</v>
      </c>
      <c r="C12" s="221">
        <v>310</v>
      </c>
      <c r="D12" s="222">
        <v>5557</v>
      </c>
      <c r="E12" s="223" t="s">
        <v>138</v>
      </c>
      <c r="F12" s="224"/>
      <c r="G12" s="225"/>
      <c r="H12" s="226" t="s">
        <v>138</v>
      </c>
      <c r="I12" s="227"/>
      <c r="J12" s="225"/>
      <c r="K12" s="228" t="s">
        <v>139</v>
      </c>
      <c r="L12" s="255" t="s">
        <v>140</v>
      </c>
      <c r="M12" s="281">
        <v>0.68</v>
      </c>
      <c r="N12" s="282">
        <f>F13*M12</f>
        <v>26595.072000000004</v>
      </c>
      <c r="O12" s="232"/>
      <c r="P12" s="232"/>
      <c r="Q12" s="232"/>
      <c r="R12" s="261">
        <v>5.1</v>
      </c>
      <c r="S12" s="262">
        <f aca="true" t="shared" si="2" ref="S12:S13">N12*R12</f>
        <v>135634.8672</v>
      </c>
    </row>
    <row r="13" spans="1:19" ht="16.5">
      <c r="A13" s="219"/>
      <c r="B13" s="237" t="s">
        <v>142</v>
      </c>
      <c r="C13" s="231">
        <v>50</v>
      </c>
      <c r="D13" s="238">
        <v>5432</v>
      </c>
      <c r="E13" s="239">
        <v>7.2</v>
      </c>
      <c r="F13" s="240">
        <v>39110.4</v>
      </c>
      <c r="G13" s="225"/>
      <c r="H13" s="241">
        <v>0.5592950145416137</v>
      </c>
      <c r="I13" s="242">
        <v>3038.0905189900454</v>
      </c>
      <c r="J13" s="225"/>
      <c r="K13" s="228"/>
      <c r="L13" s="243" t="s">
        <v>143</v>
      </c>
      <c r="M13" s="244">
        <v>0.32</v>
      </c>
      <c r="N13" s="245">
        <f>(F14+F15)*M13</f>
        <v>80028.94509617463</v>
      </c>
      <c r="O13" s="232"/>
      <c r="P13" s="232"/>
      <c r="Q13" s="232"/>
      <c r="R13" s="246">
        <v>5.1</v>
      </c>
      <c r="S13" s="247">
        <f t="shared" si="2"/>
        <v>408147.6199904906</v>
      </c>
    </row>
    <row r="14" spans="1:19" ht="16.5">
      <c r="A14" s="219"/>
      <c r="B14" s="237" t="s">
        <v>145</v>
      </c>
      <c r="C14" s="231">
        <v>29</v>
      </c>
      <c r="D14" s="238">
        <v>5984</v>
      </c>
      <c r="E14" s="239">
        <v>9.721196306704135</v>
      </c>
      <c r="F14" s="240">
        <v>58171.63869931754</v>
      </c>
      <c r="G14" s="225"/>
      <c r="H14" s="241">
        <v>1.8875414152123622</v>
      </c>
      <c r="I14" s="242">
        <v>11295.047828630775</v>
      </c>
      <c r="J14" s="225"/>
      <c r="K14" s="248" t="s">
        <v>146</v>
      </c>
      <c r="L14" s="249"/>
      <c r="M14" s="249"/>
      <c r="N14" s="250">
        <f>SUM(N12:N13)</f>
        <v>106624.01709617463</v>
      </c>
      <c r="O14" s="249"/>
      <c r="P14" s="249"/>
      <c r="Q14" s="250"/>
      <c r="R14" s="249"/>
      <c r="S14" s="252">
        <f>SUM(S12:S13)</f>
        <v>543782.4871904906</v>
      </c>
    </row>
    <row r="15" spans="1:21" ht="15" customHeight="1">
      <c r="A15" s="219"/>
      <c r="B15" s="253" t="s">
        <v>148</v>
      </c>
      <c r="C15" s="231">
        <v>24</v>
      </c>
      <c r="D15" s="238">
        <v>14239</v>
      </c>
      <c r="E15" s="239">
        <v>13.478391370617892</v>
      </c>
      <c r="F15" s="240">
        <v>191918.81472622816</v>
      </c>
      <c r="G15" s="225"/>
      <c r="H15" s="241">
        <v>1.9291638462759193</v>
      </c>
      <c r="I15" s="242">
        <v>27469.364007122815</v>
      </c>
      <c r="J15" s="225"/>
      <c r="K15" s="254" t="s">
        <v>149</v>
      </c>
      <c r="L15" s="255" t="s">
        <v>150</v>
      </c>
      <c r="M15" s="256">
        <v>0.32</v>
      </c>
      <c r="N15" s="257">
        <f>F13*M15</f>
        <v>12515.328000000001</v>
      </c>
      <c r="O15" s="258" t="s">
        <v>151</v>
      </c>
      <c r="P15" s="259">
        <v>0.83</v>
      </c>
      <c r="Q15" s="273">
        <f>N15*P15</f>
        <v>10387.722240000001</v>
      </c>
      <c r="R15" s="261">
        <v>3.9</v>
      </c>
      <c r="S15" s="262">
        <f aca="true" t="shared" si="3" ref="S15:S18">Q15*R15</f>
        <v>40512.116736</v>
      </c>
      <c r="U15" s="283"/>
    </row>
    <row r="16" spans="1:19" ht="16.5">
      <c r="A16" s="265" t="s">
        <v>159</v>
      </c>
      <c r="B16" s="265"/>
      <c r="C16" s="266">
        <v>413</v>
      </c>
      <c r="D16" s="266">
        <v>31212</v>
      </c>
      <c r="E16" s="267">
        <v>11.50224131669036</v>
      </c>
      <c r="F16" s="268">
        <v>289200.85342554573</v>
      </c>
      <c r="G16" s="225"/>
      <c r="H16" s="269">
        <v>1.3393086747002318</v>
      </c>
      <c r="I16" s="270">
        <v>41802.502354743636</v>
      </c>
      <c r="J16" s="225"/>
      <c r="K16" s="254"/>
      <c r="L16" s="255"/>
      <c r="M16" s="256"/>
      <c r="N16" s="257"/>
      <c r="O16" s="271" t="s">
        <v>154</v>
      </c>
      <c r="P16" s="272">
        <v>0.17</v>
      </c>
      <c r="Q16" s="273">
        <f>N15*P16</f>
        <v>2127.6057600000004</v>
      </c>
      <c r="R16" s="233">
        <v>3.5</v>
      </c>
      <c r="S16" s="274">
        <f t="shared" si="3"/>
        <v>7446.620160000001</v>
      </c>
    </row>
    <row r="17" spans="1:21" ht="15.75">
      <c r="A17" s="276"/>
      <c r="B17" s="276"/>
      <c r="C17" s="276"/>
      <c r="D17" s="276"/>
      <c r="E17" s="276"/>
      <c r="F17" s="276"/>
      <c r="G17" s="225"/>
      <c r="H17" s="276"/>
      <c r="I17" s="276"/>
      <c r="J17" s="225"/>
      <c r="K17" s="254"/>
      <c r="L17" s="243" t="s">
        <v>155</v>
      </c>
      <c r="M17" s="277">
        <v>0.68</v>
      </c>
      <c r="N17" s="278">
        <f>(F14+F15)*M17</f>
        <v>170061.5083293711</v>
      </c>
      <c r="O17" s="258" t="s">
        <v>151</v>
      </c>
      <c r="P17" s="272">
        <v>0.74</v>
      </c>
      <c r="Q17" s="273">
        <f>N17*P17</f>
        <v>125845.51616373462</v>
      </c>
      <c r="R17" s="233">
        <v>3.9</v>
      </c>
      <c r="S17" s="274">
        <f t="shared" si="3"/>
        <v>490797.513038565</v>
      </c>
      <c r="U17" s="283"/>
    </row>
    <row r="18" spans="1:19" ht="16.5">
      <c r="A18" s="276"/>
      <c r="B18" s="276"/>
      <c r="C18" s="276"/>
      <c r="D18" s="276"/>
      <c r="E18" s="276"/>
      <c r="F18" s="276"/>
      <c r="G18" s="225"/>
      <c r="H18" s="276"/>
      <c r="I18" s="276"/>
      <c r="J18" s="225"/>
      <c r="K18" s="254"/>
      <c r="L18" s="243"/>
      <c r="M18" s="277"/>
      <c r="N18" s="278"/>
      <c r="O18" s="271" t="s">
        <v>154</v>
      </c>
      <c r="P18" s="279">
        <v>0.26</v>
      </c>
      <c r="Q18" s="273">
        <f>N17*P18</f>
        <v>44215.99216563649</v>
      </c>
      <c r="R18" s="246">
        <v>3.5</v>
      </c>
      <c r="S18" s="247">
        <f t="shared" si="3"/>
        <v>154755.9725797277</v>
      </c>
    </row>
    <row r="19" spans="1:21" ht="16.5">
      <c r="A19" s="276"/>
      <c r="B19" s="276"/>
      <c r="C19" s="276"/>
      <c r="D19" s="276"/>
      <c r="E19" s="276"/>
      <c r="F19" s="276"/>
      <c r="G19" s="225"/>
      <c r="H19" s="276"/>
      <c r="I19" s="276"/>
      <c r="J19" s="225"/>
      <c r="K19" s="248" t="s">
        <v>157</v>
      </c>
      <c r="L19" s="249"/>
      <c r="M19" s="249"/>
      <c r="N19" s="250">
        <f>SUM(N15:N18)</f>
        <v>182576.83632937112</v>
      </c>
      <c r="O19" s="249"/>
      <c r="P19" s="249"/>
      <c r="Q19" s="250">
        <f>SUM(Q15:Q18)</f>
        <v>182576.83632937112</v>
      </c>
      <c r="R19" s="249"/>
      <c r="S19" s="252">
        <f>SUM(S15:S18)</f>
        <v>693512.2225142928</v>
      </c>
      <c r="U19" s="283"/>
    </row>
    <row r="20" spans="1:19" ht="18" customHeight="1">
      <c r="A20" s="276"/>
      <c r="B20" s="276"/>
      <c r="C20" s="276"/>
      <c r="D20" s="276"/>
      <c r="E20" s="276"/>
      <c r="F20" s="276"/>
      <c r="G20" s="225"/>
      <c r="H20" s="276"/>
      <c r="I20" s="276"/>
      <c r="J20" s="225"/>
      <c r="K20" s="284" t="s">
        <v>160</v>
      </c>
      <c r="L20" s="285"/>
      <c r="M20" s="285"/>
      <c r="N20" s="280">
        <f>N14+N19</f>
        <v>289200.85342554573</v>
      </c>
      <c r="O20" s="285"/>
      <c r="P20" s="285"/>
      <c r="Q20" s="280"/>
      <c r="R20" s="285"/>
      <c r="S20" s="286">
        <f>S14+S19</f>
        <v>1237294.7097047833</v>
      </c>
    </row>
    <row r="21" spans="1:19" ht="15.75">
      <c r="A21" s="219" t="s">
        <v>15</v>
      </c>
      <c r="B21" s="220" t="s">
        <v>137</v>
      </c>
      <c r="C21" s="221">
        <v>355</v>
      </c>
      <c r="D21" s="222">
        <v>6598</v>
      </c>
      <c r="E21" s="223" t="s">
        <v>138</v>
      </c>
      <c r="F21" s="224"/>
      <c r="G21" s="225"/>
      <c r="H21" s="226" t="s">
        <v>138</v>
      </c>
      <c r="I21" s="227"/>
      <c r="J21" s="225"/>
      <c r="K21" s="228" t="s">
        <v>139</v>
      </c>
      <c r="L21" s="229" t="s">
        <v>140</v>
      </c>
      <c r="M21" s="230">
        <v>0.63</v>
      </c>
      <c r="N21" s="231">
        <f>F22*M21</f>
        <v>31373.848799999996</v>
      </c>
      <c r="O21" s="232"/>
      <c r="P21" s="232"/>
      <c r="Q21" s="232"/>
      <c r="R21" s="233">
        <v>5.1</v>
      </c>
      <c r="S21" s="274">
        <f aca="true" t="shared" si="4" ref="S21:S22">N21*R21</f>
        <v>160006.62887999997</v>
      </c>
    </row>
    <row r="22" spans="1:19" ht="16.5">
      <c r="A22" s="219"/>
      <c r="B22" s="237" t="s">
        <v>142</v>
      </c>
      <c r="C22" s="231">
        <v>68</v>
      </c>
      <c r="D22" s="238">
        <v>7638</v>
      </c>
      <c r="E22" s="239">
        <v>6.52</v>
      </c>
      <c r="F22" s="240">
        <v>49799.759999999995</v>
      </c>
      <c r="G22" s="225"/>
      <c r="H22" s="241">
        <v>0.8919834320677398</v>
      </c>
      <c r="I22" s="242">
        <v>6812.9694541333965</v>
      </c>
      <c r="J22" s="225"/>
      <c r="K22" s="228"/>
      <c r="L22" s="243" t="s">
        <v>143</v>
      </c>
      <c r="M22" s="244">
        <v>0.33</v>
      </c>
      <c r="N22" s="245">
        <f>(F23+F24)*M22</f>
        <v>141038.91956002678</v>
      </c>
      <c r="O22" s="232"/>
      <c r="P22" s="232"/>
      <c r="Q22" s="232"/>
      <c r="R22" s="246">
        <v>5.1</v>
      </c>
      <c r="S22" s="247">
        <f t="shared" si="4"/>
        <v>719298.4897561366</v>
      </c>
    </row>
    <row r="23" spans="1:19" ht="15.75" customHeight="1">
      <c r="A23" s="219"/>
      <c r="B23" s="237" t="s">
        <v>145</v>
      </c>
      <c r="C23" s="231">
        <v>56</v>
      </c>
      <c r="D23" s="238">
        <v>12721</v>
      </c>
      <c r="E23" s="239">
        <v>11.741241254210935</v>
      </c>
      <c r="F23" s="240">
        <v>149360.32999481732</v>
      </c>
      <c r="G23" s="225"/>
      <c r="H23" s="241">
        <v>2.0054378825699586</v>
      </c>
      <c r="I23" s="242">
        <v>25511.175304172444</v>
      </c>
      <c r="J23" s="225"/>
      <c r="K23" s="284" t="s">
        <v>146</v>
      </c>
      <c r="L23" s="248"/>
      <c r="M23" s="249"/>
      <c r="N23" s="250">
        <f>SUM(N21:N22)</f>
        <v>172412.7683600268</v>
      </c>
      <c r="O23" s="249"/>
      <c r="P23" s="249"/>
      <c r="Q23" s="250"/>
      <c r="R23" s="249"/>
      <c r="S23" s="252">
        <f>SUM(S21:S22)</f>
        <v>879305.1186361365</v>
      </c>
    </row>
    <row r="24" spans="1:19" ht="15" customHeight="1">
      <c r="A24" s="219"/>
      <c r="B24" s="253" t="s">
        <v>148</v>
      </c>
      <c r="C24" s="231">
        <v>35</v>
      </c>
      <c r="D24" s="238">
        <v>20323</v>
      </c>
      <c r="E24" s="239">
        <v>13.68057547304026</v>
      </c>
      <c r="F24" s="240">
        <v>278030.3353385972</v>
      </c>
      <c r="G24" s="225"/>
      <c r="H24" s="241">
        <v>1.861834360983136</v>
      </c>
      <c r="I24" s="242">
        <v>37838.05971826027</v>
      </c>
      <c r="J24" s="225"/>
      <c r="K24" s="254" t="s">
        <v>149</v>
      </c>
      <c r="L24" s="255" t="s">
        <v>150</v>
      </c>
      <c r="M24" s="256">
        <v>0.37</v>
      </c>
      <c r="N24" s="257">
        <f>F22*M24</f>
        <v>18425.9112</v>
      </c>
      <c r="O24" s="258" t="s">
        <v>151</v>
      </c>
      <c r="P24" s="259">
        <v>0.64</v>
      </c>
      <c r="Q24" s="273">
        <f>N24*P24</f>
        <v>11792.583168</v>
      </c>
      <c r="R24" s="261">
        <v>3.9</v>
      </c>
      <c r="S24" s="262">
        <f aca="true" t="shared" si="5" ref="S24:S27">Q24*R24</f>
        <v>45991.0743552</v>
      </c>
    </row>
    <row r="25" spans="1:19" ht="16.5">
      <c r="A25" s="265" t="s">
        <v>161</v>
      </c>
      <c r="B25" s="265"/>
      <c r="C25" s="266">
        <v>514</v>
      </c>
      <c r="D25" s="266">
        <v>47280</v>
      </c>
      <c r="E25" s="267">
        <v>12.105287299173376</v>
      </c>
      <c r="F25" s="268">
        <v>477190.4253334145</v>
      </c>
      <c r="G25" s="225"/>
      <c r="H25" s="269">
        <v>1.4839721759002984</v>
      </c>
      <c r="I25" s="270">
        <v>70162.20447656611</v>
      </c>
      <c r="J25" s="225"/>
      <c r="K25" s="254"/>
      <c r="L25" s="255"/>
      <c r="M25" s="256"/>
      <c r="N25" s="257"/>
      <c r="O25" s="271" t="s">
        <v>154</v>
      </c>
      <c r="P25" s="272">
        <v>0.36</v>
      </c>
      <c r="Q25" s="273">
        <f>N24*P25</f>
        <v>6633.328031999999</v>
      </c>
      <c r="R25" s="233">
        <v>3.5</v>
      </c>
      <c r="S25" s="274">
        <f t="shared" si="5"/>
        <v>23216.648112</v>
      </c>
    </row>
    <row r="26" spans="1:19" ht="15.75">
      <c r="A26" s="276"/>
      <c r="B26" s="276"/>
      <c r="C26" s="276"/>
      <c r="D26" s="276"/>
      <c r="E26" s="276"/>
      <c r="F26" s="276"/>
      <c r="G26" s="225"/>
      <c r="H26" s="276"/>
      <c r="I26" s="276"/>
      <c r="J26" s="225"/>
      <c r="K26" s="254"/>
      <c r="L26" s="243" t="s">
        <v>155</v>
      </c>
      <c r="M26" s="277">
        <v>0.67</v>
      </c>
      <c r="N26" s="278">
        <f>(F23+F24)*M26</f>
        <v>286351.7457733877</v>
      </c>
      <c r="O26" s="258" t="s">
        <v>151</v>
      </c>
      <c r="P26" s="272">
        <v>0.7</v>
      </c>
      <c r="Q26" s="273">
        <f>N26*P26</f>
        <v>200446.2220413714</v>
      </c>
      <c r="R26" s="233">
        <v>3.9</v>
      </c>
      <c r="S26" s="274">
        <f t="shared" si="5"/>
        <v>781740.2659613484</v>
      </c>
    </row>
    <row r="27" spans="1:19" ht="16.5">
      <c r="A27" s="276"/>
      <c r="B27" s="276"/>
      <c r="C27" s="276"/>
      <c r="D27" s="276"/>
      <c r="E27" s="276"/>
      <c r="F27" s="276"/>
      <c r="G27" s="225"/>
      <c r="H27" s="276"/>
      <c r="I27" s="276"/>
      <c r="J27" s="225"/>
      <c r="K27" s="254"/>
      <c r="L27" s="243"/>
      <c r="M27" s="277"/>
      <c r="N27" s="278"/>
      <c r="O27" s="271" t="s">
        <v>154</v>
      </c>
      <c r="P27" s="279">
        <v>0.3</v>
      </c>
      <c r="Q27" s="273">
        <f>N26*P27</f>
        <v>85905.52373201631</v>
      </c>
      <c r="R27" s="246">
        <v>3.5</v>
      </c>
      <c r="S27" s="247">
        <f t="shared" si="5"/>
        <v>300669.3330620571</v>
      </c>
    </row>
    <row r="28" spans="1:19" ht="16.5">
      <c r="A28" s="276"/>
      <c r="B28" s="276"/>
      <c r="C28" s="276"/>
      <c r="D28" s="276"/>
      <c r="E28" s="276"/>
      <c r="F28" s="276"/>
      <c r="G28" s="225"/>
      <c r="H28" s="276"/>
      <c r="I28" s="276"/>
      <c r="J28" s="225"/>
      <c r="K28" s="248" t="s">
        <v>157</v>
      </c>
      <c r="L28" s="249"/>
      <c r="M28" s="249"/>
      <c r="N28" s="250">
        <f>SUM(N24:N27)</f>
        <v>304777.6569733877</v>
      </c>
      <c r="O28" s="249"/>
      <c r="P28" s="249"/>
      <c r="Q28" s="250">
        <f>SUM(Q24:Q27)</f>
        <v>304777.6569733877</v>
      </c>
      <c r="R28" s="249"/>
      <c r="S28" s="252">
        <f>SUM(S24:S27)</f>
        <v>1151617.3214906054</v>
      </c>
    </row>
    <row r="29" spans="1:19" ht="16.5">
      <c r="A29" s="276"/>
      <c r="B29" s="276"/>
      <c r="C29" s="276"/>
      <c r="D29" s="276"/>
      <c r="E29" s="276"/>
      <c r="F29" s="276"/>
      <c r="G29" s="225"/>
      <c r="H29" s="276"/>
      <c r="I29" s="276"/>
      <c r="J29" s="225"/>
      <c r="K29" s="284" t="s">
        <v>162</v>
      </c>
      <c r="L29" s="285"/>
      <c r="M29" s="285"/>
      <c r="N29" s="280">
        <f>N23+N28</f>
        <v>477190.42533341446</v>
      </c>
      <c r="O29" s="285"/>
      <c r="P29" s="285"/>
      <c r="Q29" s="285"/>
      <c r="R29" s="285"/>
      <c r="S29" s="286">
        <f aca="true" t="shared" si="6" ref="S29:S30">S23+S28</f>
        <v>2030922.4401267418</v>
      </c>
    </row>
    <row r="30" spans="1:19" ht="16.5">
      <c r="A30" s="287" t="s">
        <v>163</v>
      </c>
      <c r="B30" s="287"/>
      <c r="C30" s="288">
        <v>1293</v>
      </c>
      <c r="D30" s="288">
        <v>109674</v>
      </c>
      <c r="E30" s="289">
        <v>11.359873827137816</v>
      </c>
      <c r="F30" s="290">
        <v>1003553.973637009</v>
      </c>
      <c r="G30" s="212"/>
      <c r="H30" s="269">
        <v>1.367327480957831</v>
      </c>
      <c r="I30" s="270">
        <v>149960.27414656917</v>
      </c>
      <c r="J30" s="225"/>
      <c r="K30" s="248" t="s">
        <v>164</v>
      </c>
      <c r="L30" s="249"/>
      <c r="M30" s="249"/>
      <c r="N30" s="250">
        <f>N11+N20+N29</f>
        <v>1003553.9736370089</v>
      </c>
      <c r="O30" s="249"/>
      <c r="P30" s="249"/>
      <c r="Q30" s="249"/>
      <c r="R30" s="249"/>
      <c r="S30" s="291">
        <f t="shared" si="6"/>
        <v>2076913.5144819417</v>
      </c>
    </row>
    <row r="31" spans="1:17" ht="14.25">
      <c r="A31" s="292" t="s">
        <v>165</v>
      </c>
      <c r="B31" s="292"/>
      <c r="C31" s="292"/>
      <c r="D31" s="292"/>
      <c r="E31" s="292"/>
      <c r="F31" s="292"/>
      <c r="G31" s="292"/>
      <c r="H31" s="292"/>
      <c r="L31" s="293"/>
      <c r="M31" s="294"/>
      <c r="N31" s="294"/>
      <c r="O31" s="294"/>
      <c r="P31" s="294"/>
      <c r="Q31" s="294"/>
    </row>
    <row r="32" spans="1:17" ht="15">
      <c r="A32" s="295" t="s">
        <v>166</v>
      </c>
      <c r="B32" s="295"/>
      <c r="C32" s="295"/>
      <c r="D32" s="295"/>
      <c r="E32" s="295"/>
      <c r="F32" s="295"/>
      <c r="G32" s="295"/>
      <c r="H32" s="295"/>
      <c r="L32" s="293"/>
      <c r="M32" s="294"/>
      <c r="N32" s="294"/>
      <c r="O32" s="294"/>
      <c r="P32" s="294"/>
      <c r="Q32" s="294"/>
    </row>
    <row r="69" ht="15"/>
  </sheetData>
  <sheetProtection selectLockedCells="1" selectUnlockedCells="1"/>
  <mergeCells count="47">
    <mergeCell ref="A1:B1"/>
    <mergeCell ref="C1:F1"/>
    <mergeCell ref="H1:I1"/>
    <mergeCell ref="K1:S1"/>
    <mergeCell ref="U1:V1"/>
    <mergeCell ref="A3:A6"/>
    <mergeCell ref="K3:K4"/>
    <mergeCell ref="O3:Q4"/>
    <mergeCell ref="K6:K9"/>
    <mergeCell ref="L6:L7"/>
    <mergeCell ref="M6:M7"/>
    <mergeCell ref="N6:N7"/>
    <mergeCell ref="A7:B7"/>
    <mergeCell ref="A8:F11"/>
    <mergeCell ref="H8:I11"/>
    <mergeCell ref="L8:L9"/>
    <mergeCell ref="M8:M9"/>
    <mergeCell ref="N8:N9"/>
    <mergeCell ref="A12:A15"/>
    <mergeCell ref="K12:K13"/>
    <mergeCell ref="O12:Q13"/>
    <mergeCell ref="K15:K18"/>
    <mergeCell ref="L15:L16"/>
    <mergeCell ref="M15:M16"/>
    <mergeCell ref="N15:N16"/>
    <mergeCell ref="A16:B16"/>
    <mergeCell ref="A17:F20"/>
    <mergeCell ref="H17:I20"/>
    <mergeCell ref="L17:L18"/>
    <mergeCell ref="M17:M18"/>
    <mergeCell ref="N17:N18"/>
    <mergeCell ref="A21:A24"/>
    <mergeCell ref="K21:K22"/>
    <mergeCell ref="O21:Q22"/>
    <mergeCell ref="K24:K27"/>
    <mergeCell ref="L24:L25"/>
    <mergeCell ref="M24:M25"/>
    <mergeCell ref="N24:N25"/>
    <mergeCell ref="A25:B25"/>
    <mergeCell ref="A26:F29"/>
    <mergeCell ref="H26:I29"/>
    <mergeCell ref="L26:L27"/>
    <mergeCell ref="M26:M27"/>
    <mergeCell ref="N26:N27"/>
    <mergeCell ref="A30:B30"/>
    <mergeCell ref="A31:H31"/>
    <mergeCell ref="A32:H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8.00390625" defaultRowHeight="15"/>
  <cols>
    <col min="1" max="2" width="13.7109375" style="4" customWidth="1"/>
    <col min="3" max="3" width="14.7109375" style="4" customWidth="1"/>
    <col min="4" max="4" width="15.140625" style="4" customWidth="1"/>
    <col min="5" max="5" width="10.28125" style="4" customWidth="1"/>
    <col min="6" max="6" width="14.421875" style="4" customWidth="1"/>
    <col min="7" max="7" width="16.57421875" style="4" customWidth="1"/>
    <col min="8" max="16384" width="9.140625" style="4" customWidth="1"/>
  </cols>
  <sheetData>
    <row r="1" spans="1:7" ht="24.75" customHeight="1">
      <c r="A1" s="296">
        <v>2015</v>
      </c>
      <c r="B1" s="296"/>
      <c r="C1" s="6" t="s">
        <v>167</v>
      </c>
      <c r="D1" s="6"/>
      <c r="E1" s="6"/>
      <c r="F1" s="6"/>
      <c r="G1" s="6"/>
    </row>
    <row r="2" spans="1:7" ht="48">
      <c r="A2" s="297" t="s">
        <v>79</v>
      </c>
      <c r="B2" s="298" t="s">
        <v>168</v>
      </c>
      <c r="C2" s="298" t="s">
        <v>169</v>
      </c>
      <c r="D2" s="298" t="s">
        <v>170</v>
      </c>
      <c r="E2" s="298" t="s">
        <v>171</v>
      </c>
      <c r="F2" s="299" t="s">
        <v>172</v>
      </c>
      <c r="G2" s="300" t="s">
        <v>173</v>
      </c>
    </row>
    <row r="3" spans="1:7" ht="15">
      <c r="A3" s="301" t="s">
        <v>13</v>
      </c>
      <c r="B3" s="302" t="s">
        <v>174</v>
      </c>
      <c r="C3" s="303">
        <v>430171</v>
      </c>
      <c r="D3" s="304">
        <v>1.57</v>
      </c>
      <c r="E3" s="304">
        <v>0.45</v>
      </c>
      <c r="F3" s="305">
        <v>675368.47</v>
      </c>
      <c r="G3" s="306">
        <v>303915.8115</v>
      </c>
    </row>
    <row r="4" spans="1:7" ht="15">
      <c r="A4" s="301"/>
      <c r="B4" s="307" t="s">
        <v>175</v>
      </c>
      <c r="C4" s="308">
        <v>0</v>
      </c>
      <c r="D4" s="309">
        <v>0</v>
      </c>
      <c r="E4" s="309">
        <v>0</v>
      </c>
      <c r="F4" s="310">
        <v>0</v>
      </c>
      <c r="G4" s="311">
        <v>0</v>
      </c>
    </row>
    <row r="5" spans="1:7" ht="15.75">
      <c r="A5" s="301"/>
      <c r="B5" s="312" t="s">
        <v>176</v>
      </c>
      <c r="C5" s="313">
        <v>430171</v>
      </c>
      <c r="D5" s="314">
        <v>1.57</v>
      </c>
      <c r="E5" s="314">
        <v>0.45</v>
      </c>
      <c r="F5" s="315">
        <v>675368.47</v>
      </c>
      <c r="G5" s="316">
        <v>303915.8115</v>
      </c>
    </row>
    <row r="6" spans="1:7" ht="15">
      <c r="A6" s="317" t="s">
        <v>14</v>
      </c>
      <c r="B6" s="318" t="s">
        <v>174</v>
      </c>
      <c r="C6" s="308">
        <v>511358</v>
      </c>
      <c r="D6" s="309">
        <v>1.63</v>
      </c>
      <c r="E6" s="309">
        <v>0.45</v>
      </c>
      <c r="F6" s="310">
        <v>833513.5399999999</v>
      </c>
      <c r="G6" s="311">
        <v>375081.093</v>
      </c>
    </row>
    <row r="7" spans="1:7" ht="15">
      <c r="A7" s="317"/>
      <c r="B7" s="307" t="s">
        <v>175</v>
      </c>
      <c r="C7" s="308">
        <v>899</v>
      </c>
      <c r="D7" s="309">
        <v>1.2</v>
      </c>
      <c r="E7" s="309">
        <v>0.2</v>
      </c>
      <c r="F7" s="310">
        <v>1078.8</v>
      </c>
      <c r="G7" s="311">
        <v>215.76</v>
      </c>
    </row>
    <row r="8" spans="1:7" ht="15.75">
      <c r="A8" s="317"/>
      <c r="B8" s="312" t="s">
        <v>176</v>
      </c>
      <c r="C8" s="313">
        <v>512257</v>
      </c>
      <c r="D8" s="314">
        <v>1.63</v>
      </c>
      <c r="E8" s="314">
        <v>0.449676848220294</v>
      </c>
      <c r="F8" s="315">
        <v>834592.34</v>
      </c>
      <c r="G8" s="316">
        <v>375296.853</v>
      </c>
    </row>
    <row r="9" spans="1:7" ht="15">
      <c r="A9" s="319" t="s">
        <v>15</v>
      </c>
      <c r="B9" s="318" t="s">
        <v>174</v>
      </c>
      <c r="C9" s="308">
        <v>467557</v>
      </c>
      <c r="D9" s="309">
        <v>1.65</v>
      </c>
      <c r="E9" s="309">
        <v>0.46</v>
      </c>
      <c r="F9" s="310">
        <v>771469.05</v>
      </c>
      <c r="G9" s="311">
        <v>354875.763</v>
      </c>
    </row>
    <row r="10" spans="1:7" ht="15">
      <c r="A10" s="319"/>
      <c r="B10" s="307" t="s">
        <v>175</v>
      </c>
      <c r="C10" s="308">
        <v>23508</v>
      </c>
      <c r="D10" s="309">
        <v>1.2</v>
      </c>
      <c r="E10" s="309">
        <v>0.2</v>
      </c>
      <c r="F10" s="310">
        <v>28209.6</v>
      </c>
      <c r="G10" s="311">
        <v>5641.92</v>
      </c>
    </row>
    <row r="11" spans="1:7" ht="16.5">
      <c r="A11" s="319"/>
      <c r="B11" s="312" t="s">
        <v>176</v>
      </c>
      <c r="C11" s="320">
        <v>491065</v>
      </c>
      <c r="D11" s="321">
        <v>1.65</v>
      </c>
      <c r="E11" s="321">
        <v>0.4508281958009008</v>
      </c>
      <c r="F11" s="322">
        <v>799678.6499999999</v>
      </c>
      <c r="G11" s="323">
        <v>360517.68299999996</v>
      </c>
    </row>
    <row r="12" spans="1:7" ht="15">
      <c r="A12" s="324" t="s">
        <v>16</v>
      </c>
      <c r="B12" s="302" t="s">
        <v>174</v>
      </c>
      <c r="C12" s="303">
        <v>1409086</v>
      </c>
      <c r="D12" s="304">
        <v>1.618319293499474</v>
      </c>
      <c r="E12" s="304">
        <v>0.4533831152734879</v>
      </c>
      <c r="F12" s="305">
        <v>2280351.0599999996</v>
      </c>
      <c r="G12" s="306">
        <v>1033872.6675000001</v>
      </c>
    </row>
    <row r="13" spans="1:7" ht="15">
      <c r="A13" s="324"/>
      <c r="B13" s="307" t="s">
        <v>175</v>
      </c>
      <c r="C13" s="308">
        <v>24407</v>
      </c>
      <c r="D13" s="309">
        <v>1.2</v>
      </c>
      <c r="E13" s="309">
        <v>0.2</v>
      </c>
      <c r="F13" s="310">
        <v>29288.4</v>
      </c>
      <c r="G13" s="311">
        <v>5857.68</v>
      </c>
    </row>
    <row r="14" spans="1:7" ht="16.5">
      <c r="A14" s="324"/>
      <c r="B14" s="325" t="s">
        <v>176</v>
      </c>
      <c r="C14" s="320">
        <v>1433493</v>
      </c>
      <c r="D14" s="321">
        <v>1.62</v>
      </c>
      <c r="E14" s="321">
        <v>0.45016997912739165</v>
      </c>
      <c r="F14" s="322">
        <v>2309639.46</v>
      </c>
      <c r="G14" s="323">
        <v>1039730.3475000001</v>
      </c>
    </row>
    <row r="18" ht="12.75">
      <c r="D18" s="326"/>
    </row>
  </sheetData>
  <sheetProtection selectLockedCells="1" selectUnlockedCells="1"/>
  <mergeCells count="6">
    <mergeCell ref="A1:B1"/>
    <mergeCell ref="C1:G1"/>
    <mergeCell ref="A3:A5"/>
    <mergeCell ref="A6:A8"/>
    <mergeCell ref="A9:A11"/>
    <mergeCell ref="A12:A1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A1">
      <selection activeCell="A1" sqref="A1"/>
    </sheetView>
  </sheetViews>
  <sheetFormatPr defaultColWidth="10.28125" defaultRowHeight="15"/>
  <cols>
    <col min="1" max="1" width="13.140625" style="4" customWidth="1"/>
    <col min="2" max="2" width="10.7109375" style="4" customWidth="1"/>
    <col min="3" max="3" width="13.00390625" style="4" customWidth="1"/>
    <col min="4" max="4" width="9.7109375" style="4" customWidth="1"/>
    <col min="5" max="5" width="11.421875" style="114" customWidth="1"/>
    <col min="6" max="7" width="16.8515625" style="4" customWidth="1"/>
    <col min="8" max="8" width="13.00390625" style="4" customWidth="1"/>
    <col min="9" max="9" width="8.7109375" style="4" customWidth="1"/>
    <col min="10" max="10" width="11.421875" style="4" customWidth="1"/>
    <col min="11" max="11" width="11.57421875" style="4" customWidth="1"/>
    <col min="12" max="12" width="14.57421875" style="4" customWidth="1"/>
    <col min="13" max="13" width="13.7109375" style="4" customWidth="1"/>
    <col min="14" max="14" width="11.421875" style="4" customWidth="1"/>
    <col min="15" max="15" width="13.00390625" style="4" customWidth="1"/>
    <col min="16" max="16" width="11.00390625" style="15" customWidth="1"/>
    <col min="17" max="18" width="11.57421875" style="4" customWidth="1"/>
    <col min="19" max="19" width="14.57421875" style="4" customWidth="1"/>
    <col min="20" max="16384" width="11.421875" style="4" customWidth="1"/>
  </cols>
  <sheetData>
    <row r="1" spans="1:19" ht="12.75" customHeight="1">
      <c r="A1" s="327">
        <v>2015</v>
      </c>
      <c r="B1" s="328" t="s">
        <v>177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19" ht="21.75" customHeight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19" ht="18.75">
      <c r="A3" s="327"/>
      <c r="B3" s="329" t="s">
        <v>178</v>
      </c>
      <c r="C3" s="329"/>
      <c r="D3" s="329"/>
      <c r="E3" s="329"/>
      <c r="F3" s="329" t="s">
        <v>179</v>
      </c>
      <c r="G3" s="329"/>
      <c r="H3" s="329"/>
      <c r="I3" s="329"/>
      <c r="J3" s="329"/>
      <c r="K3" s="329"/>
      <c r="L3" s="329"/>
      <c r="M3" s="330" t="s">
        <v>46</v>
      </c>
      <c r="N3" s="330"/>
      <c r="O3" s="330"/>
      <c r="P3" s="330"/>
      <c r="Q3" s="330"/>
      <c r="R3" s="330"/>
      <c r="S3" s="330"/>
    </row>
    <row r="4" spans="1:20" ht="38.25" customHeight="1">
      <c r="A4" s="331" t="s">
        <v>79</v>
      </c>
      <c r="B4" s="332" t="s">
        <v>180</v>
      </c>
      <c r="C4" s="331" t="s">
        <v>181</v>
      </c>
      <c r="D4" s="332" t="s">
        <v>182</v>
      </c>
      <c r="E4" s="331" t="s">
        <v>183</v>
      </c>
      <c r="F4" s="333" t="s">
        <v>79</v>
      </c>
      <c r="G4" s="334" t="s">
        <v>180</v>
      </c>
      <c r="H4" s="335" t="s">
        <v>181</v>
      </c>
      <c r="I4" s="335" t="s">
        <v>183</v>
      </c>
      <c r="J4" s="334" t="s">
        <v>182</v>
      </c>
      <c r="K4" s="335" t="s">
        <v>184</v>
      </c>
      <c r="L4" s="336" t="s">
        <v>183</v>
      </c>
      <c r="M4" s="337" t="s">
        <v>79</v>
      </c>
      <c r="N4" s="332" t="s">
        <v>180</v>
      </c>
      <c r="O4" s="331" t="s">
        <v>181</v>
      </c>
      <c r="P4" s="332" t="s">
        <v>185</v>
      </c>
      <c r="Q4" s="331" t="s">
        <v>186</v>
      </c>
      <c r="R4" s="331" t="s">
        <v>184</v>
      </c>
      <c r="S4" s="338" t="s">
        <v>186</v>
      </c>
      <c r="T4" s="339"/>
    </row>
    <row r="5" spans="1:20" ht="15.75" customHeight="1">
      <c r="A5" s="340" t="s">
        <v>13</v>
      </c>
      <c r="B5" s="341" t="s">
        <v>187</v>
      </c>
      <c r="C5" s="342">
        <v>430171</v>
      </c>
      <c r="D5" s="343">
        <v>2.56</v>
      </c>
      <c r="E5" s="344">
        <f aca="true" t="shared" si="0" ref="E5:E20">C5*D5</f>
        <v>1101237.76</v>
      </c>
      <c r="F5" s="345" t="s">
        <v>13</v>
      </c>
      <c r="G5" s="346" t="s">
        <v>188</v>
      </c>
      <c r="H5" s="347">
        <v>27561</v>
      </c>
      <c r="I5" s="348">
        <v>20.08</v>
      </c>
      <c r="J5" s="347">
        <f aca="true" t="shared" si="1" ref="J5:J13">H5*I5</f>
        <v>553424.88</v>
      </c>
      <c r="K5" s="348">
        <v>0.8</v>
      </c>
      <c r="L5" s="349">
        <f aca="true" t="shared" si="2" ref="L5:L13">K5*J5</f>
        <v>442739.90400000004</v>
      </c>
      <c r="M5" s="350" t="s">
        <v>13</v>
      </c>
      <c r="N5" s="351" t="s">
        <v>189</v>
      </c>
      <c r="O5" s="347">
        <v>168924</v>
      </c>
      <c r="P5" s="352">
        <v>5.61</v>
      </c>
      <c r="Q5" s="347">
        <f aca="true" t="shared" si="3" ref="Q5:Q12">O5*P5</f>
        <v>947663.64</v>
      </c>
      <c r="R5" s="353">
        <v>0.8</v>
      </c>
      <c r="S5" s="349">
        <f aca="true" t="shared" si="4" ref="S5:S12">Q5*R5</f>
        <v>758130.912</v>
      </c>
      <c r="T5" s="339"/>
    </row>
    <row r="6" spans="1:20" ht="15.75" customHeight="1">
      <c r="A6" s="340"/>
      <c r="B6" s="351" t="s">
        <v>190</v>
      </c>
      <c r="C6" s="354">
        <f>C5*1.1</f>
        <v>473188.10000000003</v>
      </c>
      <c r="D6" s="355">
        <v>0.73</v>
      </c>
      <c r="E6" s="356">
        <f t="shared" si="0"/>
        <v>345427.313</v>
      </c>
      <c r="F6" s="345"/>
      <c r="G6" s="346" t="s">
        <v>191</v>
      </c>
      <c r="H6" s="347">
        <v>9671</v>
      </c>
      <c r="I6" s="348">
        <v>20.08</v>
      </c>
      <c r="J6" s="347">
        <f t="shared" si="1"/>
        <v>194193.68</v>
      </c>
      <c r="K6" s="348">
        <v>0.8</v>
      </c>
      <c r="L6" s="349">
        <f t="shared" si="2"/>
        <v>155354.944</v>
      </c>
      <c r="M6" s="350"/>
      <c r="N6" s="351" t="s">
        <v>48</v>
      </c>
      <c r="O6" s="347">
        <v>3203642</v>
      </c>
      <c r="P6" s="352">
        <v>1.5</v>
      </c>
      <c r="Q6" s="347">
        <f t="shared" si="3"/>
        <v>4805463</v>
      </c>
      <c r="R6" s="353">
        <v>0.8</v>
      </c>
      <c r="S6" s="349">
        <f t="shared" si="4"/>
        <v>3844370.4000000004</v>
      </c>
      <c r="T6" s="339"/>
    </row>
    <row r="7" spans="1:20" ht="15.75" customHeight="1">
      <c r="A7" s="340"/>
      <c r="B7" s="351" t="s">
        <v>192</v>
      </c>
      <c r="C7" s="354">
        <v>21109</v>
      </c>
      <c r="D7" s="355">
        <v>2.19</v>
      </c>
      <c r="E7" s="356">
        <f t="shared" si="0"/>
        <v>46228.71</v>
      </c>
      <c r="F7" s="345"/>
      <c r="G7" s="346" t="s">
        <v>48</v>
      </c>
      <c r="H7" s="347">
        <v>223316</v>
      </c>
      <c r="I7" s="348">
        <v>3.65</v>
      </c>
      <c r="J7" s="347">
        <f t="shared" si="1"/>
        <v>815103.4</v>
      </c>
      <c r="K7" s="348">
        <v>0.8</v>
      </c>
      <c r="L7" s="349">
        <f t="shared" si="2"/>
        <v>652082.7200000001</v>
      </c>
      <c r="M7" s="350" t="s">
        <v>14</v>
      </c>
      <c r="N7" s="351" t="s">
        <v>189</v>
      </c>
      <c r="O7" s="347">
        <v>67957</v>
      </c>
      <c r="P7" s="352">
        <v>5.61</v>
      </c>
      <c r="Q7" s="347">
        <f t="shared" si="3"/>
        <v>381238.77</v>
      </c>
      <c r="R7" s="353">
        <v>0.8</v>
      </c>
      <c r="S7" s="349">
        <f t="shared" si="4"/>
        <v>304991.016</v>
      </c>
      <c r="T7" s="339"/>
    </row>
    <row r="8" spans="1:20" ht="15.75" customHeight="1">
      <c r="A8" s="340"/>
      <c r="B8" s="351" t="s">
        <v>43</v>
      </c>
      <c r="C8" s="354">
        <f>C7*1.1</f>
        <v>23219.9</v>
      </c>
      <c r="D8" s="355">
        <v>0.55</v>
      </c>
      <c r="E8" s="356">
        <f t="shared" si="0"/>
        <v>12770.945000000002</v>
      </c>
      <c r="F8" s="345" t="s">
        <v>14</v>
      </c>
      <c r="G8" s="346" t="s">
        <v>188</v>
      </c>
      <c r="H8" s="347">
        <v>12427</v>
      </c>
      <c r="I8" s="348">
        <v>20.08</v>
      </c>
      <c r="J8" s="347">
        <f t="shared" si="1"/>
        <v>249534.15999999997</v>
      </c>
      <c r="K8" s="348">
        <v>0.8</v>
      </c>
      <c r="L8" s="349">
        <f t="shared" si="2"/>
        <v>199627.32799999998</v>
      </c>
      <c r="M8" s="350"/>
      <c r="N8" s="351" t="s">
        <v>48</v>
      </c>
      <c r="O8" s="347">
        <v>945284</v>
      </c>
      <c r="P8" s="352">
        <v>1.5</v>
      </c>
      <c r="Q8" s="347">
        <f t="shared" si="3"/>
        <v>1417926</v>
      </c>
      <c r="R8" s="353">
        <v>0.8</v>
      </c>
      <c r="S8" s="349">
        <f t="shared" si="4"/>
        <v>1134340.8</v>
      </c>
      <c r="T8" s="339"/>
    </row>
    <row r="9" spans="1:20" ht="15.75" customHeight="1">
      <c r="A9" s="345" t="s">
        <v>14</v>
      </c>
      <c r="B9" s="341" t="s">
        <v>187</v>
      </c>
      <c r="C9" s="354">
        <v>512257</v>
      </c>
      <c r="D9" s="355">
        <v>2.56</v>
      </c>
      <c r="E9" s="356">
        <f t="shared" si="0"/>
        <v>1311377.92</v>
      </c>
      <c r="F9" s="345"/>
      <c r="G9" s="346" t="s">
        <v>191</v>
      </c>
      <c r="H9" s="347">
        <v>334</v>
      </c>
      <c r="I9" s="348">
        <v>20.08</v>
      </c>
      <c r="J9" s="347">
        <f t="shared" si="1"/>
        <v>6706.719999999999</v>
      </c>
      <c r="K9" s="348">
        <v>0.8</v>
      </c>
      <c r="L9" s="349">
        <f t="shared" si="2"/>
        <v>5365.376</v>
      </c>
      <c r="M9" s="357" t="s">
        <v>15</v>
      </c>
      <c r="N9" s="351" t="s">
        <v>189</v>
      </c>
      <c r="O9" s="347">
        <v>235717</v>
      </c>
      <c r="P9" s="352">
        <v>5.61</v>
      </c>
      <c r="Q9" s="347">
        <f t="shared" si="3"/>
        <v>1322372.37</v>
      </c>
      <c r="R9" s="353">
        <v>0.8</v>
      </c>
      <c r="S9" s="349">
        <f t="shared" si="4"/>
        <v>1057897.8960000002</v>
      </c>
      <c r="T9" s="339"/>
    </row>
    <row r="10" spans="1:20" ht="15.75" customHeight="1">
      <c r="A10" s="345"/>
      <c r="B10" s="351" t="s">
        <v>190</v>
      </c>
      <c r="C10" s="354">
        <f>C9*1.1</f>
        <v>563482.7000000001</v>
      </c>
      <c r="D10" s="355">
        <v>0.73</v>
      </c>
      <c r="E10" s="356">
        <f t="shared" si="0"/>
        <v>411342.37100000004</v>
      </c>
      <c r="F10" s="345"/>
      <c r="G10" s="346" t="s">
        <v>48</v>
      </c>
      <c r="H10" s="347">
        <v>33894</v>
      </c>
      <c r="I10" s="348">
        <v>3.65</v>
      </c>
      <c r="J10" s="347">
        <f t="shared" si="1"/>
        <v>123713.09999999999</v>
      </c>
      <c r="K10" s="348">
        <v>0.8</v>
      </c>
      <c r="L10" s="349">
        <f t="shared" si="2"/>
        <v>98970.48</v>
      </c>
      <c r="M10" s="357"/>
      <c r="N10" s="351" t="s">
        <v>48</v>
      </c>
      <c r="O10" s="358">
        <v>1831865</v>
      </c>
      <c r="P10" s="359">
        <v>1.5</v>
      </c>
      <c r="Q10" s="358">
        <f t="shared" si="3"/>
        <v>2747797.5</v>
      </c>
      <c r="R10" s="360">
        <v>0.8</v>
      </c>
      <c r="S10" s="349">
        <f t="shared" si="4"/>
        <v>2198238</v>
      </c>
      <c r="T10" s="339"/>
    </row>
    <row r="11" spans="1:20" ht="15.75" customHeight="1">
      <c r="A11" s="345"/>
      <c r="B11" s="351" t="s">
        <v>192</v>
      </c>
      <c r="C11" s="354">
        <v>12241</v>
      </c>
      <c r="D11" s="355">
        <v>2.19</v>
      </c>
      <c r="E11" s="356">
        <f t="shared" si="0"/>
        <v>26807.79</v>
      </c>
      <c r="F11" s="345" t="s">
        <v>15</v>
      </c>
      <c r="G11" s="346" t="s">
        <v>188</v>
      </c>
      <c r="H11" s="347">
        <v>6228</v>
      </c>
      <c r="I11" s="348">
        <v>20.08</v>
      </c>
      <c r="J11" s="347">
        <f t="shared" si="1"/>
        <v>125058.23999999999</v>
      </c>
      <c r="K11" s="348">
        <v>0.8</v>
      </c>
      <c r="L11" s="349">
        <f t="shared" si="2"/>
        <v>100046.592</v>
      </c>
      <c r="M11" s="361" t="s">
        <v>193</v>
      </c>
      <c r="N11" s="361"/>
      <c r="O11" s="362">
        <f aca="true" t="shared" si="5" ref="O11:O12">O5+O7+O9</f>
        <v>472598</v>
      </c>
      <c r="P11" s="363">
        <v>5.61</v>
      </c>
      <c r="Q11" s="362">
        <f t="shared" si="3"/>
        <v>2651274.7800000003</v>
      </c>
      <c r="R11" s="364">
        <v>0.8</v>
      </c>
      <c r="S11" s="365">
        <f t="shared" si="4"/>
        <v>2121019.8240000005</v>
      </c>
      <c r="T11" s="339"/>
    </row>
    <row r="12" spans="1:20" ht="15.75" customHeight="1">
      <c r="A12" s="345"/>
      <c r="B12" s="351" t="s">
        <v>43</v>
      </c>
      <c r="C12" s="354">
        <f>C11*1.1</f>
        <v>13465.1</v>
      </c>
      <c r="D12" s="355">
        <v>0.55</v>
      </c>
      <c r="E12" s="356">
        <f t="shared" si="0"/>
        <v>7405.805000000001</v>
      </c>
      <c r="F12" s="345"/>
      <c r="G12" s="346" t="s">
        <v>191</v>
      </c>
      <c r="H12" s="347">
        <v>4253</v>
      </c>
      <c r="I12" s="348">
        <v>20.08</v>
      </c>
      <c r="J12" s="347">
        <f t="shared" si="1"/>
        <v>85400.23999999999</v>
      </c>
      <c r="K12" s="348">
        <v>0.8</v>
      </c>
      <c r="L12" s="349">
        <f t="shared" si="2"/>
        <v>68320.192</v>
      </c>
      <c r="M12" s="361" t="s">
        <v>194</v>
      </c>
      <c r="N12" s="361"/>
      <c r="O12" s="362">
        <f t="shared" si="5"/>
        <v>5980791</v>
      </c>
      <c r="P12" s="363">
        <v>1.5</v>
      </c>
      <c r="Q12" s="362">
        <f t="shared" si="3"/>
        <v>8971186.5</v>
      </c>
      <c r="R12" s="364">
        <v>0.8</v>
      </c>
      <c r="S12" s="365">
        <f t="shared" si="4"/>
        <v>7176949.2</v>
      </c>
      <c r="T12" s="339"/>
    </row>
    <row r="13" spans="1:20" ht="15.75" customHeight="1">
      <c r="A13" s="345" t="s">
        <v>15</v>
      </c>
      <c r="B13" s="341" t="s">
        <v>187</v>
      </c>
      <c r="C13" s="354">
        <v>491065</v>
      </c>
      <c r="D13" s="355">
        <v>2.56</v>
      </c>
      <c r="E13" s="356">
        <f t="shared" si="0"/>
        <v>1257126.4000000001</v>
      </c>
      <c r="F13" s="345"/>
      <c r="G13" s="346" t="s">
        <v>48</v>
      </c>
      <c r="H13" s="347">
        <v>65672</v>
      </c>
      <c r="I13" s="348">
        <v>3.65</v>
      </c>
      <c r="J13" s="347">
        <f t="shared" si="1"/>
        <v>239702.8</v>
      </c>
      <c r="K13" s="348">
        <v>0.8</v>
      </c>
      <c r="L13" s="349">
        <f t="shared" si="2"/>
        <v>191762.24</v>
      </c>
      <c r="M13" s="366" t="s">
        <v>195</v>
      </c>
      <c r="N13" s="366"/>
      <c r="O13" s="366"/>
      <c r="P13" s="366"/>
      <c r="Q13" s="366"/>
      <c r="R13" s="366"/>
      <c r="S13" s="367">
        <f>S11+S12</f>
        <v>9297969.024</v>
      </c>
      <c r="T13" s="339"/>
    </row>
    <row r="14" spans="1:20" ht="15.75" customHeight="1">
      <c r="A14" s="345"/>
      <c r="B14" s="351" t="s">
        <v>190</v>
      </c>
      <c r="C14" s="354">
        <f>C13*1.1</f>
        <v>540171.5</v>
      </c>
      <c r="D14" s="355">
        <v>0.73</v>
      </c>
      <c r="E14" s="356">
        <f t="shared" si="0"/>
        <v>394325.195</v>
      </c>
      <c r="F14" s="368" t="s">
        <v>196</v>
      </c>
      <c r="G14" s="369"/>
      <c r="H14" s="362">
        <f aca="true" t="shared" si="6" ref="H14:H16">H5+H8+H11</f>
        <v>46216</v>
      </c>
      <c r="I14" s="370"/>
      <c r="J14" s="362">
        <f aca="true" t="shared" si="7" ref="J14:J16">J5+J8+J11</f>
        <v>928017.28</v>
      </c>
      <c r="K14" s="370"/>
      <c r="L14" s="371">
        <f aca="true" t="shared" si="8" ref="L14:L16">L5+L8+L11</f>
        <v>742413.824</v>
      </c>
      <c r="M14" s="372" t="s">
        <v>197</v>
      </c>
      <c r="N14" s="372"/>
      <c r="O14" s="339"/>
      <c r="P14" s="373"/>
      <c r="Q14" s="374"/>
      <c r="R14" s="339"/>
      <c r="S14" s="339"/>
      <c r="T14" s="339"/>
    </row>
    <row r="15" spans="1:20" ht="15.75" customHeight="1">
      <c r="A15" s="345"/>
      <c r="B15" s="351" t="s">
        <v>192</v>
      </c>
      <c r="C15" s="354">
        <v>12365</v>
      </c>
      <c r="D15" s="355">
        <v>2.19</v>
      </c>
      <c r="E15" s="356">
        <f t="shared" si="0"/>
        <v>27079.35</v>
      </c>
      <c r="F15" s="368" t="s">
        <v>198</v>
      </c>
      <c r="G15" s="369"/>
      <c r="H15" s="362">
        <f t="shared" si="6"/>
        <v>14258</v>
      </c>
      <c r="I15" s="370"/>
      <c r="J15" s="362">
        <f t="shared" si="7"/>
        <v>286300.64</v>
      </c>
      <c r="K15" s="370"/>
      <c r="L15" s="371">
        <f t="shared" si="8"/>
        <v>229040.512</v>
      </c>
      <c r="M15" s="339"/>
      <c r="N15" s="339"/>
      <c r="O15" s="339"/>
      <c r="P15" s="373"/>
      <c r="Q15" s="339"/>
      <c r="R15" s="339"/>
      <c r="S15" s="339"/>
      <c r="T15" s="339"/>
    </row>
    <row r="16" spans="1:20" ht="15.75" customHeight="1">
      <c r="A16" s="345"/>
      <c r="B16" s="351" t="s">
        <v>43</v>
      </c>
      <c r="C16" s="354">
        <f>C15*1.1</f>
        <v>13601.500000000002</v>
      </c>
      <c r="D16" s="355">
        <v>0.55</v>
      </c>
      <c r="E16" s="356">
        <f t="shared" si="0"/>
        <v>7480.825000000002</v>
      </c>
      <c r="F16" s="375" t="s">
        <v>194</v>
      </c>
      <c r="G16" s="376"/>
      <c r="H16" s="362">
        <f t="shared" si="6"/>
        <v>322882</v>
      </c>
      <c r="I16" s="370"/>
      <c r="J16" s="362">
        <f t="shared" si="7"/>
        <v>1178519.3</v>
      </c>
      <c r="K16" s="370"/>
      <c r="L16" s="371">
        <f t="shared" si="8"/>
        <v>942815.4400000001</v>
      </c>
      <c r="M16" s="339"/>
      <c r="N16" s="339"/>
      <c r="O16" s="339"/>
      <c r="P16" s="373"/>
      <c r="Q16" s="339"/>
      <c r="R16" s="339"/>
      <c r="S16" s="339"/>
      <c r="T16" s="339"/>
    </row>
    <row r="17" spans="1:20" ht="15.75" customHeight="1">
      <c r="A17" s="368" t="s">
        <v>199</v>
      </c>
      <c r="B17" s="369"/>
      <c r="C17" s="377">
        <f>C5+C9+C13</f>
        <v>1433493</v>
      </c>
      <c r="D17" s="378">
        <v>2.56</v>
      </c>
      <c r="E17" s="379">
        <f t="shared" si="0"/>
        <v>3669742.08</v>
      </c>
      <c r="F17" s="380" t="s">
        <v>195</v>
      </c>
      <c r="G17" s="380"/>
      <c r="H17" s="380"/>
      <c r="I17" s="380"/>
      <c r="J17" s="380"/>
      <c r="K17" s="380"/>
      <c r="L17" s="367">
        <f>L14+L15+L16</f>
        <v>1914269.776</v>
      </c>
      <c r="M17" s="339"/>
      <c r="N17" s="339"/>
      <c r="O17" s="339"/>
      <c r="P17" s="373"/>
      <c r="Q17" s="339"/>
      <c r="R17" s="339"/>
      <c r="S17" s="339"/>
      <c r="T17" s="339"/>
    </row>
    <row r="18" spans="1:20" ht="15.75" customHeight="1">
      <c r="A18" s="368" t="s">
        <v>200</v>
      </c>
      <c r="B18" s="369"/>
      <c r="C18" s="377">
        <f>C17*1.1</f>
        <v>1576842.3</v>
      </c>
      <c r="D18" s="378">
        <v>0.73</v>
      </c>
      <c r="E18" s="381">
        <f t="shared" si="0"/>
        <v>1151094.879</v>
      </c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73"/>
      <c r="Q18" s="339"/>
      <c r="R18" s="339"/>
      <c r="S18" s="339"/>
      <c r="T18" s="339"/>
    </row>
    <row r="19" spans="1:20" ht="15.75" customHeight="1">
      <c r="A19" s="375" t="s">
        <v>201</v>
      </c>
      <c r="B19" s="376"/>
      <c r="C19" s="382">
        <f>C7+C11+C15</f>
        <v>45715</v>
      </c>
      <c r="D19" s="378">
        <v>2.19</v>
      </c>
      <c r="E19" s="381">
        <f t="shared" si="0"/>
        <v>100115.84999999999</v>
      </c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73"/>
      <c r="Q19" s="339"/>
      <c r="R19" s="339"/>
      <c r="S19" s="339"/>
      <c r="T19" s="339"/>
    </row>
    <row r="20" spans="1:20" ht="15.75" customHeight="1">
      <c r="A20" s="375" t="s">
        <v>202</v>
      </c>
      <c r="B20" s="376"/>
      <c r="C20" s="382">
        <f>C19*1.1</f>
        <v>50286.50000000001</v>
      </c>
      <c r="D20" s="378">
        <v>0.55</v>
      </c>
      <c r="E20" s="381">
        <f t="shared" si="0"/>
        <v>27657.575000000008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73"/>
      <c r="Q20" s="339"/>
      <c r="R20" s="339"/>
      <c r="S20" s="339"/>
      <c r="T20" s="339"/>
    </row>
    <row r="21" spans="1:20" ht="15.75" customHeight="1">
      <c r="A21" s="380" t="s">
        <v>195</v>
      </c>
      <c r="B21" s="380"/>
      <c r="C21" s="380"/>
      <c r="D21" s="380"/>
      <c r="E21" s="383">
        <f>E17+E18+E19+E20</f>
        <v>4948610.384</v>
      </c>
      <c r="F21" s="339"/>
      <c r="G21" s="339"/>
      <c r="H21" s="339"/>
      <c r="I21" s="339"/>
      <c r="J21" s="339"/>
      <c r="K21" s="339"/>
      <c r="L21" s="339"/>
      <c r="M21" s="339"/>
      <c r="N21" s="339"/>
      <c r="O21" s="339" t="s">
        <v>156</v>
      </c>
      <c r="P21" s="373"/>
      <c r="Q21" s="339"/>
      <c r="R21" s="339"/>
      <c r="S21" s="339"/>
      <c r="T21" s="339"/>
    </row>
    <row r="22" ht="15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 selectLockedCells="1" selectUnlockedCells="1"/>
  <mergeCells count="20">
    <mergeCell ref="A1:A3"/>
    <mergeCell ref="B1:S2"/>
    <mergeCell ref="B3:E3"/>
    <mergeCell ref="F3:L3"/>
    <mergeCell ref="M3:S3"/>
    <mergeCell ref="A5:A8"/>
    <mergeCell ref="F5:F7"/>
    <mergeCell ref="M5:M6"/>
    <mergeCell ref="M7:M8"/>
    <mergeCell ref="F8:F10"/>
    <mergeCell ref="A9:A12"/>
    <mergeCell ref="M9:M10"/>
    <mergeCell ref="F11:F13"/>
    <mergeCell ref="M11:N11"/>
    <mergeCell ref="M12:N12"/>
    <mergeCell ref="A13:A16"/>
    <mergeCell ref="M13:R13"/>
    <mergeCell ref="M14:N14"/>
    <mergeCell ref="F17:K17"/>
    <mergeCell ref="A21:D2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A1" sqref="A1"/>
    </sheetView>
  </sheetViews>
  <sheetFormatPr defaultColWidth="10.28125" defaultRowHeight="15"/>
  <cols>
    <col min="1" max="1" width="18.421875" style="0" customWidth="1"/>
    <col min="2" max="2" width="45.8515625" style="0" customWidth="1"/>
    <col min="3" max="3" width="14.00390625" style="0" customWidth="1"/>
    <col min="4" max="4" width="10.7109375" style="0" customWidth="1"/>
    <col min="5" max="5" width="13.7109375" style="0" customWidth="1"/>
    <col min="6" max="6" width="14.00390625" style="0" customWidth="1"/>
    <col min="7" max="16384" width="11.00390625" style="0" customWidth="1"/>
  </cols>
  <sheetData>
    <row r="1" spans="1:6" ht="18">
      <c r="A1" s="384">
        <v>2015</v>
      </c>
      <c r="B1" s="385" t="s">
        <v>203</v>
      </c>
      <c r="C1" s="385"/>
      <c r="D1" s="385"/>
      <c r="E1" s="385"/>
      <c r="F1" s="385"/>
    </row>
    <row r="2" spans="1:5" ht="15">
      <c r="A2" s="386"/>
      <c r="B2" s="387"/>
      <c r="C2" s="387"/>
      <c r="D2" s="387"/>
      <c r="E2" s="387"/>
    </row>
    <row r="3" spans="1:6" ht="16.5">
      <c r="A3" s="388" t="s">
        <v>204</v>
      </c>
      <c r="B3" s="389"/>
      <c r="C3" s="390" t="s">
        <v>13</v>
      </c>
      <c r="D3" s="390" t="s">
        <v>14</v>
      </c>
      <c r="E3" s="390" t="s">
        <v>15</v>
      </c>
      <c r="F3" s="390" t="s">
        <v>18</v>
      </c>
    </row>
    <row r="4" spans="1:6" ht="16.5">
      <c r="A4" s="391" t="s">
        <v>205</v>
      </c>
      <c r="B4" s="392" t="s">
        <v>206</v>
      </c>
      <c r="C4" s="393">
        <v>1103.277</v>
      </c>
      <c r="D4" s="394">
        <v>0</v>
      </c>
      <c r="E4" s="395" t="s">
        <v>207</v>
      </c>
      <c r="F4" s="396">
        <v>1527.28</v>
      </c>
    </row>
    <row r="5" spans="1:6" ht="15.75">
      <c r="A5" s="391"/>
      <c r="B5" s="397" t="s">
        <v>208</v>
      </c>
      <c r="C5" s="398">
        <v>103462000</v>
      </c>
      <c r="D5" s="399">
        <v>0</v>
      </c>
      <c r="E5" s="400">
        <v>0</v>
      </c>
      <c r="F5" s="401">
        <v>103462000</v>
      </c>
    </row>
    <row r="6" spans="1:6" ht="15.75">
      <c r="A6" s="391"/>
      <c r="B6" s="402" t="s">
        <v>209</v>
      </c>
      <c r="C6" s="403">
        <v>1.2625</v>
      </c>
      <c r="D6" s="404">
        <v>0</v>
      </c>
      <c r="E6" s="405">
        <v>0</v>
      </c>
      <c r="F6" s="406">
        <v>1.2625</v>
      </c>
    </row>
    <row r="7" spans="1:6" ht="16.5">
      <c r="A7" s="391"/>
      <c r="B7" s="407" t="s">
        <v>210</v>
      </c>
      <c r="C7" s="408">
        <v>100</v>
      </c>
      <c r="D7" s="409">
        <v>0</v>
      </c>
      <c r="E7" s="410">
        <v>0</v>
      </c>
      <c r="F7" s="411">
        <v>100</v>
      </c>
    </row>
    <row r="8" spans="1:6" ht="15.75">
      <c r="A8" s="412" t="s">
        <v>211</v>
      </c>
      <c r="B8" s="397" t="s">
        <v>212</v>
      </c>
      <c r="C8" s="399">
        <v>56269</v>
      </c>
      <c r="D8" s="399">
        <v>0</v>
      </c>
      <c r="E8" s="413">
        <v>50000</v>
      </c>
      <c r="F8" s="401">
        <f>C8+D8+E8</f>
        <v>106269</v>
      </c>
    </row>
    <row r="9" spans="1:6" ht="15.75">
      <c r="A9" s="412"/>
      <c r="B9" s="402" t="s">
        <v>213</v>
      </c>
      <c r="C9" s="404">
        <v>4800</v>
      </c>
      <c r="D9" s="404">
        <v>0</v>
      </c>
      <c r="E9" s="414">
        <v>0</v>
      </c>
      <c r="F9" s="415">
        <v>4800</v>
      </c>
    </row>
    <row r="10" spans="1:6" ht="16.5">
      <c r="A10" s="412"/>
      <c r="B10" s="407" t="s">
        <v>214</v>
      </c>
      <c r="C10" s="409">
        <v>600</v>
      </c>
      <c r="D10" s="409">
        <v>0</v>
      </c>
      <c r="E10" s="416">
        <v>0</v>
      </c>
      <c r="F10" s="417">
        <v>600</v>
      </c>
    </row>
    <row r="11" spans="1:6" ht="16.5">
      <c r="A11" s="418" t="s">
        <v>215</v>
      </c>
      <c r="B11" s="418"/>
      <c r="C11" s="419">
        <v>6</v>
      </c>
      <c r="D11" s="419">
        <v>1</v>
      </c>
      <c r="E11" s="420">
        <v>2</v>
      </c>
      <c r="F11" s="421">
        <f>C11+D11+E11</f>
        <v>9</v>
      </c>
    </row>
    <row r="12" spans="1:6" ht="16.5">
      <c r="A12" s="422" t="s">
        <v>216</v>
      </c>
      <c r="B12" s="422"/>
      <c r="C12" s="423"/>
      <c r="D12" s="423"/>
      <c r="E12" s="423"/>
      <c r="F12" s="423"/>
    </row>
  </sheetData>
  <sheetProtection selectLockedCells="1" selectUnlockedCells="1"/>
  <mergeCells count="5">
    <mergeCell ref="B1:F1"/>
    <mergeCell ref="A4:A7"/>
    <mergeCell ref="A8:A10"/>
    <mergeCell ref="A11:B11"/>
    <mergeCell ref="A12:B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Producciones ganaderas 2015</dc:title>
  <dc:subject/>
  <dc:creator>Marta Espada Domingo</dc:creator>
  <cp:keywords/>
  <dc:description/>
  <cp:lastModifiedBy/>
  <cp:lastPrinted>2017-08-10T10:14:21Z</cp:lastPrinted>
  <dcterms:created xsi:type="dcterms:W3CDTF">2016-02-19T08:47:05Z</dcterms:created>
  <dcterms:modified xsi:type="dcterms:W3CDTF">2020-05-26T13:22:06Z</dcterms:modified>
  <cp:category/>
  <cp:version/>
  <cp:contentType/>
  <cp:contentStatus/>
  <cp:revision>1</cp:revision>
</cp:coreProperties>
</file>