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gestadi\03 Ganadería\3.2. Producciones\3.2. Sacrificio Ganado-MOCOPE\Movimiento Comercial Pecuario (MOCOPE)\Aragón\Web\"/>
    </mc:Choice>
  </mc:AlternateContent>
  <bookViews>
    <workbookView xWindow="-60" yWindow="5895" windowWidth="18045" windowHeight="5685" tabRatio="660"/>
  </bookViews>
  <sheets>
    <sheet name="INDICE" sheetId="36" r:id="rId1"/>
    <sheet name="1.1" sheetId="2" r:id="rId2"/>
    <sheet name="1.2" sheetId="1" r:id="rId3"/>
    <sheet name="2.1" sheetId="5" r:id="rId4"/>
    <sheet name="2.2" sheetId="4" r:id="rId5"/>
    <sheet name="2.3" sheetId="3" r:id="rId6"/>
    <sheet name="3.1" sheetId="7" r:id="rId7"/>
    <sheet name="3.2" sheetId="6" r:id="rId8"/>
    <sheet name="4.1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2014_Consulta">#REF!</definedName>
    <definedName name="_2014_ConsultaPORC" localSheetId="0">#REF!</definedName>
    <definedName name="_2014_ConsultaPORC">#REF!</definedName>
    <definedName name="_2014_DIREC_CONSULTA">#REF!</definedName>
    <definedName name="_2014_DIREC_OV_CAP">#REF!</definedName>
    <definedName name="_2016_DIREC_DEF">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_xlnm.Extract">[12]datos!#REF!</definedName>
    <definedName name="balan.xls" hidden="1">'[13]7.24'!$D$6:$D$27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[14]Textes!$A$18:$W$64</definedName>
    <definedName name="CHEQUEO">#REF!</definedName>
    <definedName name="CODCULT">#REF!</definedName>
    <definedName name="CODGRUP">#REF!</definedName>
    <definedName name="CONS_DIRC_CONJ_16">#REF!</definedName>
    <definedName name="Consulta2">#REF!</definedName>
    <definedName name="Consulta2016">#REF!</definedName>
    <definedName name="Copia_de_BORRADOR_DIRC13">#REF!</definedName>
    <definedName name="COSECHA">#REF!</definedName>
    <definedName name="COUNTRIES">[15]Countries!$A$1:$AB$1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[16]Textes!$A$18:$M$64</definedName>
    <definedName name="DESCARGA">#REF!</definedName>
    <definedName name="DESTINO">#REF!</definedName>
    <definedName name="DIC_PO_16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1">[12]datos!#REF!</definedName>
    <definedName name="imprimir_2">[12]datos!#REF!</definedName>
    <definedName name="imprimir_3">[12]datos!#REF!</definedName>
    <definedName name="Imprimir_área_IM">#REF!</definedName>
    <definedName name="ITEMS">[15]Dictionary!$A$9:$A$45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[15]Dictionary!$B$1:$X$1</definedName>
    <definedName name="lg">[17]Textes!$B$1</definedName>
    <definedName name="libliv">[17]Textes!$A$4:$M$11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[15]Regions!$A$2:$B$402</definedName>
    <definedName name="pays">[17]Textes!$A$68:$M$95</definedName>
    <definedName name="PEP">[9]GANADE1!$B$79</definedName>
    <definedName name="refyear">[14]Dialog!$H$18</definedName>
    <definedName name="REGI">#REF!</definedName>
    <definedName name="REGIONS">[15]Countries!$A$2:$A$61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[15]Dictionary!$A$4</definedName>
    <definedName name="SUBTITLE2">[15]Dictionary!$A$5</definedName>
    <definedName name="surveys">[14]Textes!$A$113:$W$116</definedName>
    <definedName name="TCULTSEÑA">#REF!</definedName>
    <definedName name="testvalC">[14]Textes!$D$123:$E$151</definedName>
    <definedName name="TITLE">[15]Dictionary!$A$3</definedName>
    <definedName name="TO">#REF!</definedName>
    <definedName name="TODOS">#REF!</definedName>
    <definedName name="YEAR">#REF!</definedName>
  </definedNames>
  <calcPr calcId="162913"/>
</workbook>
</file>

<file path=xl/calcChain.xml><?xml version="1.0" encoding="utf-8"?>
<calcChain xmlns="http://schemas.openxmlformats.org/spreadsheetml/2006/main">
  <c r="L32" i="8" l="1"/>
  <c r="K32" i="8"/>
  <c r="M32" i="8" s="1"/>
  <c r="J32" i="8"/>
  <c r="G32" i="8"/>
  <c r="D32" i="8"/>
  <c r="L30" i="8"/>
  <c r="K30" i="8"/>
  <c r="J30" i="8"/>
  <c r="G30" i="8"/>
  <c r="D30" i="8"/>
  <c r="L29" i="8"/>
  <c r="K29" i="8"/>
  <c r="M29" i="8" s="1"/>
  <c r="J29" i="8"/>
  <c r="G29" i="8"/>
  <c r="D29" i="8"/>
  <c r="L28" i="8"/>
  <c r="K28" i="8"/>
  <c r="J28" i="8"/>
  <c r="G28" i="8"/>
  <c r="D28" i="8"/>
  <c r="L27" i="8"/>
  <c r="K27" i="8"/>
  <c r="M27" i="8" s="1"/>
  <c r="J27" i="8"/>
  <c r="G27" i="8"/>
  <c r="D27" i="8"/>
  <c r="L26" i="8"/>
  <c r="K26" i="8"/>
  <c r="J26" i="8"/>
  <c r="G26" i="8"/>
  <c r="D26" i="8"/>
  <c r="L25" i="8"/>
  <c r="K25" i="8"/>
  <c r="M25" i="8" s="1"/>
  <c r="J25" i="8"/>
  <c r="G25" i="8"/>
  <c r="D25" i="8"/>
  <c r="I24" i="8"/>
  <c r="H24" i="8"/>
  <c r="F24" i="8"/>
  <c r="E24" i="8"/>
  <c r="C24" i="8"/>
  <c r="C31" i="8" s="1"/>
  <c r="B24" i="8"/>
  <c r="K24" i="8" s="1"/>
  <c r="L23" i="8"/>
  <c r="K23" i="8"/>
  <c r="J23" i="8"/>
  <c r="G23" i="8"/>
  <c r="D23" i="8"/>
  <c r="L22" i="8"/>
  <c r="K22" i="8"/>
  <c r="M22" i="8" s="1"/>
  <c r="J22" i="8"/>
  <c r="G22" i="8"/>
  <c r="D22" i="8"/>
  <c r="L21" i="8"/>
  <c r="K21" i="8"/>
  <c r="J21" i="8"/>
  <c r="G21" i="8"/>
  <c r="D21" i="8"/>
  <c r="L20" i="8"/>
  <c r="K20" i="8"/>
  <c r="M20" i="8" s="1"/>
  <c r="J20" i="8"/>
  <c r="G20" i="8"/>
  <c r="D20" i="8"/>
  <c r="L19" i="8"/>
  <c r="K19" i="8"/>
  <c r="J19" i="8"/>
  <c r="G19" i="8"/>
  <c r="D19" i="8"/>
  <c r="L18" i="8"/>
  <c r="K18" i="8"/>
  <c r="M18" i="8" s="1"/>
  <c r="J18" i="8"/>
  <c r="G18" i="8"/>
  <c r="D18" i="8"/>
  <c r="L17" i="8"/>
  <c r="K17" i="8"/>
  <c r="J17" i="8"/>
  <c r="G17" i="8"/>
  <c r="D17" i="8"/>
  <c r="L16" i="8"/>
  <c r="K16" i="8"/>
  <c r="M16" i="8" s="1"/>
  <c r="J16" i="8"/>
  <c r="G16" i="8"/>
  <c r="D16" i="8"/>
  <c r="L15" i="8"/>
  <c r="K15" i="8"/>
  <c r="J15" i="8"/>
  <c r="G15" i="8"/>
  <c r="D15" i="8"/>
  <c r="I14" i="8"/>
  <c r="H14" i="8"/>
  <c r="H31" i="8" s="1"/>
  <c r="F14" i="8"/>
  <c r="E14" i="8"/>
  <c r="E31" i="8" s="1"/>
  <c r="C14" i="8"/>
  <c r="B14" i="8"/>
  <c r="K14" i="8" s="1"/>
  <c r="L13" i="8"/>
  <c r="K13" i="8"/>
  <c r="M13" i="8" s="1"/>
  <c r="J13" i="8"/>
  <c r="G13" i="8"/>
  <c r="D13" i="8"/>
  <c r="L12" i="8"/>
  <c r="K12" i="8"/>
  <c r="J12" i="8"/>
  <c r="G12" i="8"/>
  <c r="D12" i="8"/>
  <c r="L11" i="8"/>
  <c r="K11" i="8"/>
  <c r="M11" i="8" s="1"/>
  <c r="J11" i="8"/>
  <c r="G11" i="8"/>
  <c r="G14" i="8" s="1"/>
  <c r="D11" i="8"/>
  <c r="L42" i="6"/>
  <c r="K42" i="6"/>
  <c r="M42" i="6" s="1"/>
  <c r="L41" i="6"/>
  <c r="K41" i="6"/>
  <c r="M41" i="6" s="1"/>
  <c r="J41" i="6"/>
  <c r="G41" i="6"/>
  <c r="D41" i="6"/>
  <c r="L40" i="6"/>
  <c r="K40" i="6"/>
  <c r="M40" i="6" s="1"/>
  <c r="J40" i="6"/>
  <c r="G40" i="6"/>
  <c r="D40" i="6"/>
  <c r="L39" i="6"/>
  <c r="K39" i="6"/>
  <c r="J39" i="6"/>
  <c r="G39" i="6"/>
  <c r="D39" i="6"/>
  <c r="L38" i="6"/>
  <c r="K38" i="6"/>
  <c r="J38" i="6"/>
  <c r="G38" i="6"/>
  <c r="D38" i="6"/>
  <c r="L37" i="6"/>
  <c r="K37" i="6"/>
  <c r="M37" i="6" s="1"/>
  <c r="J37" i="6"/>
  <c r="G37" i="6"/>
  <c r="D37" i="6"/>
  <c r="L36" i="6"/>
  <c r="K36" i="6"/>
  <c r="M36" i="6" s="1"/>
  <c r="J36" i="6"/>
  <c r="G36" i="6"/>
  <c r="D36" i="6"/>
  <c r="L35" i="6"/>
  <c r="K35" i="6"/>
  <c r="J35" i="6"/>
  <c r="G35" i="6"/>
  <c r="D35" i="6"/>
  <c r="L33" i="6"/>
  <c r="K33" i="6"/>
  <c r="M33" i="6" s="1"/>
  <c r="L32" i="6"/>
  <c r="K32" i="6"/>
  <c r="M32" i="6" s="1"/>
  <c r="J32" i="6"/>
  <c r="G32" i="6"/>
  <c r="D32" i="6"/>
  <c r="L31" i="6"/>
  <c r="K31" i="6"/>
  <c r="J31" i="6"/>
  <c r="G31" i="6"/>
  <c r="D31" i="6"/>
  <c r="L30" i="6"/>
  <c r="K30" i="6"/>
  <c r="M30" i="6" s="1"/>
  <c r="J30" i="6"/>
  <c r="G30" i="6"/>
  <c r="D30" i="6"/>
  <c r="L29" i="6"/>
  <c r="K29" i="6"/>
  <c r="J29" i="6"/>
  <c r="G29" i="6"/>
  <c r="D29" i="6"/>
  <c r="L28" i="6"/>
  <c r="K28" i="6"/>
  <c r="M28" i="6" s="1"/>
  <c r="J28" i="6"/>
  <c r="G28" i="6"/>
  <c r="D28" i="6"/>
  <c r="L27" i="6"/>
  <c r="K27" i="6"/>
  <c r="J27" i="6"/>
  <c r="G27" i="6"/>
  <c r="D27" i="6"/>
  <c r="L26" i="6"/>
  <c r="K26" i="6"/>
  <c r="M26" i="6" s="1"/>
  <c r="J26" i="6"/>
  <c r="G26" i="6"/>
  <c r="D26" i="6"/>
  <c r="L25" i="6"/>
  <c r="K25" i="6"/>
  <c r="J25" i="6"/>
  <c r="G25" i="6"/>
  <c r="D25" i="6"/>
  <c r="I24" i="6"/>
  <c r="H24" i="6"/>
  <c r="J24" i="6" s="1"/>
  <c r="F24" i="6"/>
  <c r="E24" i="6"/>
  <c r="G24" i="6" s="1"/>
  <c r="C24" i="6"/>
  <c r="B24" i="6"/>
  <c r="K24" i="6" s="1"/>
  <c r="L23" i="6"/>
  <c r="K23" i="6"/>
  <c r="M23" i="6" s="1"/>
  <c r="J23" i="6"/>
  <c r="G23" i="6"/>
  <c r="D23" i="6"/>
  <c r="L22" i="6"/>
  <c r="K22" i="6"/>
  <c r="J22" i="6"/>
  <c r="G22" i="6"/>
  <c r="D22" i="6"/>
  <c r="L21" i="6"/>
  <c r="K21" i="6"/>
  <c r="M21" i="6" s="1"/>
  <c r="J21" i="6"/>
  <c r="G21" i="6"/>
  <c r="D21" i="6"/>
  <c r="L20" i="6"/>
  <c r="K20" i="6"/>
  <c r="J20" i="6"/>
  <c r="G20" i="6"/>
  <c r="D20" i="6"/>
  <c r="L19" i="6"/>
  <c r="K19" i="6"/>
  <c r="M19" i="6" s="1"/>
  <c r="J19" i="6"/>
  <c r="G19" i="6"/>
  <c r="D19" i="6"/>
  <c r="L18" i="6"/>
  <c r="K18" i="6"/>
  <c r="J18" i="6"/>
  <c r="G18" i="6"/>
  <c r="D18" i="6"/>
  <c r="L17" i="6"/>
  <c r="K17" i="6"/>
  <c r="M17" i="6" s="1"/>
  <c r="J17" i="6"/>
  <c r="G17" i="6"/>
  <c r="D17" i="6"/>
  <c r="L16" i="6"/>
  <c r="K16" i="6"/>
  <c r="J16" i="6"/>
  <c r="G16" i="6"/>
  <c r="D16" i="6"/>
  <c r="I15" i="6"/>
  <c r="I34" i="6" s="1"/>
  <c r="I43" i="6" s="1"/>
  <c r="H15" i="6"/>
  <c r="H34" i="6" s="1"/>
  <c r="F15" i="6"/>
  <c r="F34" i="6" s="1"/>
  <c r="F43" i="6" s="1"/>
  <c r="E15" i="6"/>
  <c r="G15" i="6" s="1"/>
  <c r="C15" i="6"/>
  <c r="C34" i="6" s="1"/>
  <c r="C43" i="6" s="1"/>
  <c r="L43" i="6" s="1"/>
  <c r="B15" i="6"/>
  <c r="B34" i="6" s="1"/>
  <c r="L14" i="6"/>
  <c r="K14" i="6"/>
  <c r="M14" i="6" s="1"/>
  <c r="J14" i="6"/>
  <c r="G14" i="6"/>
  <c r="D14" i="6"/>
  <c r="L13" i="6"/>
  <c r="K13" i="6"/>
  <c r="J13" i="6"/>
  <c r="G13" i="6"/>
  <c r="D13" i="6"/>
  <c r="L12" i="6"/>
  <c r="K12" i="6"/>
  <c r="M12" i="6" s="1"/>
  <c r="J12" i="6"/>
  <c r="G12" i="6"/>
  <c r="D12" i="6"/>
  <c r="J36" i="7"/>
  <c r="I36" i="7"/>
  <c r="H36" i="7"/>
  <c r="G36" i="7"/>
  <c r="F36" i="7"/>
  <c r="E36" i="7"/>
  <c r="D36" i="7"/>
  <c r="C36" i="7"/>
  <c r="J35" i="7"/>
  <c r="I35" i="7"/>
  <c r="H35" i="7"/>
  <c r="F35" i="7"/>
  <c r="E35" i="7"/>
  <c r="D35" i="7"/>
  <c r="C35" i="7"/>
  <c r="J34" i="7"/>
  <c r="I34" i="7"/>
  <c r="H34" i="7"/>
  <c r="G34" i="7"/>
  <c r="F34" i="7"/>
  <c r="E34" i="7"/>
  <c r="D34" i="7"/>
  <c r="C34" i="7"/>
  <c r="J33" i="7"/>
  <c r="I33" i="7"/>
  <c r="H33" i="7"/>
  <c r="G33" i="7"/>
  <c r="F33" i="7"/>
  <c r="E33" i="7"/>
  <c r="D33" i="7"/>
  <c r="C33" i="7"/>
  <c r="J32" i="7"/>
  <c r="I32" i="7"/>
  <c r="H32" i="7"/>
  <c r="G32" i="7"/>
  <c r="F32" i="7"/>
  <c r="E32" i="7"/>
  <c r="D32" i="7"/>
  <c r="C32" i="7"/>
  <c r="J31" i="7"/>
  <c r="I31" i="7"/>
  <c r="I37" i="7" s="1"/>
  <c r="H31" i="7"/>
  <c r="G31" i="7"/>
  <c r="G37" i="7" s="1"/>
  <c r="F31" i="7"/>
  <c r="E31" i="7"/>
  <c r="E37" i="7" s="1"/>
  <c r="D31" i="7"/>
  <c r="C31" i="7"/>
  <c r="C37" i="7" s="1"/>
  <c r="J30" i="7"/>
  <c r="I30" i="7"/>
  <c r="H30" i="7"/>
  <c r="G30" i="7"/>
  <c r="F30" i="7"/>
  <c r="E30" i="7"/>
  <c r="D30" i="7"/>
  <c r="C30" i="7"/>
  <c r="L29" i="7"/>
  <c r="K29" i="7"/>
  <c r="M29" i="7" s="1"/>
  <c r="L28" i="7"/>
  <c r="K28" i="7"/>
  <c r="M28" i="7" s="1"/>
  <c r="L27" i="7"/>
  <c r="K27" i="7"/>
  <c r="M27" i="7" s="1"/>
  <c r="L26" i="7"/>
  <c r="K26" i="7"/>
  <c r="M26" i="7" s="1"/>
  <c r="L25" i="7"/>
  <c r="K25" i="7"/>
  <c r="M25" i="7" s="1"/>
  <c r="L24" i="7"/>
  <c r="L30" i="7" s="1"/>
  <c r="K24" i="7"/>
  <c r="K30" i="7" s="1"/>
  <c r="M30" i="7" s="1"/>
  <c r="J23" i="7"/>
  <c r="I23" i="7"/>
  <c r="H23" i="7"/>
  <c r="G23" i="7"/>
  <c r="F23" i="7"/>
  <c r="E23" i="7"/>
  <c r="D23" i="7"/>
  <c r="L23" i="7" s="1"/>
  <c r="C23" i="7"/>
  <c r="K23" i="7" s="1"/>
  <c r="M23" i="7" s="1"/>
  <c r="L22" i="7"/>
  <c r="K22" i="7"/>
  <c r="M22" i="7" s="1"/>
  <c r="L21" i="7"/>
  <c r="K21" i="7"/>
  <c r="M21" i="7" s="1"/>
  <c r="L20" i="7"/>
  <c r="K20" i="7"/>
  <c r="M20" i="7" s="1"/>
  <c r="L19" i="7"/>
  <c r="K19" i="7"/>
  <c r="L18" i="7"/>
  <c r="K18" i="7"/>
  <c r="M18" i="7" s="1"/>
  <c r="L17" i="7"/>
  <c r="K17" i="7"/>
  <c r="J16" i="7"/>
  <c r="I16" i="7"/>
  <c r="H16" i="7"/>
  <c r="G16" i="7"/>
  <c r="F16" i="7"/>
  <c r="E16" i="7"/>
  <c r="D16" i="7"/>
  <c r="L16" i="7" s="1"/>
  <c r="C16" i="7"/>
  <c r="K16" i="7" s="1"/>
  <c r="M16" i="7" s="1"/>
  <c r="L15" i="7"/>
  <c r="L36" i="7" s="1"/>
  <c r="K15" i="7"/>
  <c r="K36" i="7" s="1"/>
  <c r="M36" i="7" s="1"/>
  <c r="L14" i="7"/>
  <c r="L35" i="7" s="1"/>
  <c r="K14" i="7"/>
  <c r="K35" i="7" s="1"/>
  <c r="M35" i="7" s="1"/>
  <c r="L13" i="7"/>
  <c r="K13" i="7"/>
  <c r="K34" i="7" s="1"/>
  <c r="L12" i="7"/>
  <c r="L33" i="7" s="1"/>
  <c r="K12" i="7"/>
  <c r="M12" i="7" s="1"/>
  <c r="L11" i="7"/>
  <c r="K11" i="7"/>
  <c r="K32" i="7" s="1"/>
  <c r="L10" i="7"/>
  <c r="L31" i="7" s="1"/>
  <c r="K10" i="7"/>
  <c r="M10" i="7" s="1"/>
  <c r="L34" i="3"/>
  <c r="K34" i="3"/>
  <c r="M34" i="3" s="1"/>
  <c r="J34" i="3"/>
  <c r="G34" i="3"/>
  <c r="D34" i="3"/>
  <c r="L33" i="3"/>
  <c r="K33" i="3"/>
  <c r="J33" i="3"/>
  <c r="G33" i="3"/>
  <c r="D33" i="3"/>
  <c r="L31" i="3"/>
  <c r="K31" i="3"/>
  <c r="M31" i="3" s="1"/>
  <c r="J31" i="3"/>
  <c r="G31" i="3"/>
  <c r="D31" i="3"/>
  <c r="L30" i="3"/>
  <c r="K30" i="3"/>
  <c r="J30" i="3"/>
  <c r="G30" i="3"/>
  <c r="D30" i="3"/>
  <c r="L29" i="3"/>
  <c r="K29" i="3"/>
  <c r="M29" i="3" s="1"/>
  <c r="J29" i="3"/>
  <c r="G29" i="3"/>
  <c r="D29" i="3"/>
  <c r="L28" i="3"/>
  <c r="K28" i="3"/>
  <c r="J28" i="3"/>
  <c r="G28" i="3"/>
  <c r="D28" i="3"/>
  <c r="L27" i="3"/>
  <c r="K27" i="3"/>
  <c r="M27" i="3" s="1"/>
  <c r="J27" i="3"/>
  <c r="G27" i="3"/>
  <c r="D27" i="3"/>
  <c r="L26" i="3"/>
  <c r="K26" i="3"/>
  <c r="J26" i="3"/>
  <c r="G26" i="3"/>
  <c r="D26" i="3"/>
  <c r="L25" i="3"/>
  <c r="K25" i="3"/>
  <c r="M25" i="3" s="1"/>
  <c r="J25" i="3"/>
  <c r="G25" i="3"/>
  <c r="D25" i="3"/>
  <c r="L24" i="3"/>
  <c r="K24" i="3"/>
  <c r="J24" i="3"/>
  <c r="G24" i="3"/>
  <c r="D24" i="3"/>
  <c r="I23" i="3"/>
  <c r="H23" i="3"/>
  <c r="J23" i="3" s="1"/>
  <c r="F23" i="3"/>
  <c r="E23" i="3"/>
  <c r="G23" i="3" s="1"/>
  <c r="C23" i="3"/>
  <c r="B23" i="3"/>
  <c r="K23" i="3" s="1"/>
  <c r="L22" i="3"/>
  <c r="K22" i="3"/>
  <c r="M22" i="3" s="1"/>
  <c r="J22" i="3"/>
  <c r="G22" i="3"/>
  <c r="D22" i="3"/>
  <c r="L21" i="3"/>
  <c r="K21" i="3"/>
  <c r="J21" i="3"/>
  <c r="G21" i="3"/>
  <c r="D21" i="3"/>
  <c r="L20" i="3"/>
  <c r="K20" i="3"/>
  <c r="M20" i="3" s="1"/>
  <c r="J20" i="3"/>
  <c r="G20" i="3"/>
  <c r="D20" i="3"/>
  <c r="L19" i="3"/>
  <c r="K19" i="3"/>
  <c r="J19" i="3"/>
  <c r="G19" i="3"/>
  <c r="D19" i="3"/>
  <c r="D23" i="3" s="1"/>
  <c r="L18" i="3"/>
  <c r="K18" i="3"/>
  <c r="M18" i="3" s="1"/>
  <c r="J18" i="3"/>
  <c r="G18" i="3"/>
  <c r="D18" i="3"/>
  <c r="L17" i="3"/>
  <c r="K17" i="3"/>
  <c r="J17" i="3"/>
  <c r="G17" i="3"/>
  <c r="D17" i="3"/>
  <c r="L16" i="3"/>
  <c r="K16" i="3"/>
  <c r="M16" i="3" s="1"/>
  <c r="J16" i="3"/>
  <c r="G16" i="3"/>
  <c r="D16" i="3"/>
  <c r="L15" i="3"/>
  <c r="K15" i="3"/>
  <c r="J15" i="3"/>
  <c r="G15" i="3"/>
  <c r="D15" i="3"/>
  <c r="L14" i="3"/>
  <c r="K14" i="3"/>
  <c r="M14" i="3" s="1"/>
  <c r="J14" i="3"/>
  <c r="G14" i="3"/>
  <c r="D14" i="3"/>
  <c r="I13" i="3"/>
  <c r="I32" i="3" s="1"/>
  <c r="I35" i="3" s="1"/>
  <c r="H13" i="3"/>
  <c r="F13" i="3"/>
  <c r="F32" i="3" s="1"/>
  <c r="F35" i="3" s="1"/>
  <c r="E13" i="3"/>
  <c r="C13" i="3"/>
  <c r="C32" i="3" s="1"/>
  <c r="C35" i="3" s="1"/>
  <c r="B13" i="3"/>
  <c r="K13" i="3" s="1"/>
  <c r="L12" i="3"/>
  <c r="K12" i="3"/>
  <c r="J12" i="3"/>
  <c r="G12" i="3"/>
  <c r="D12" i="3"/>
  <c r="L11" i="3"/>
  <c r="K11" i="3"/>
  <c r="M11" i="3" s="1"/>
  <c r="J11" i="3"/>
  <c r="G11" i="3"/>
  <c r="D11" i="3"/>
  <c r="L10" i="3"/>
  <c r="K10" i="3"/>
  <c r="J10" i="3"/>
  <c r="G10" i="3"/>
  <c r="D10" i="3"/>
  <c r="J28" i="4"/>
  <c r="I28" i="4"/>
  <c r="H28" i="4"/>
  <c r="G28" i="4"/>
  <c r="E28" i="4"/>
  <c r="D28" i="4"/>
  <c r="C28" i="4"/>
  <c r="J27" i="4"/>
  <c r="I27" i="4"/>
  <c r="H27" i="4"/>
  <c r="G27" i="4"/>
  <c r="E27" i="4"/>
  <c r="D27" i="4"/>
  <c r="C27" i="4"/>
  <c r="J26" i="4"/>
  <c r="I26" i="4"/>
  <c r="H26" i="4"/>
  <c r="H29" i="4" s="1"/>
  <c r="G26" i="4"/>
  <c r="E26" i="4"/>
  <c r="D26" i="4"/>
  <c r="C26" i="4"/>
  <c r="J25" i="4"/>
  <c r="J29" i="4" s="1"/>
  <c r="I25" i="4"/>
  <c r="I29" i="4" s="1"/>
  <c r="H25" i="4"/>
  <c r="G25" i="4"/>
  <c r="G29" i="4" s="1"/>
  <c r="F25" i="4"/>
  <c r="F29" i="4" s="1"/>
  <c r="E25" i="4"/>
  <c r="E29" i="4" s="1"/>
  <c r="D25" i="4"/>
  <c r="C25" i="4"/>
  <c r="C29" i="4" s="1"/>
  <c r="J24" i="4"/>
  <c r="I24" i="4"/>
  <c r="H24" i="4"/>
  <c r="G24" i="4"/>
  <c r="F24" i="4"/>
  <c r="E24" i="4"/>
  <c r="D24" i="4"/>
  <c r="C24" i="4"/>
  <c r="L23" i="4"/>
  <c r="K23" i="4"/>
  <c r="M23" i="4" s="1"/>
  <c r="L22" i="4"/>
  <c r="K22" i="4"/>
  <c r="M22" i="4" s="1"/>
  <c r="L21" i="4"/>
  <c r="K21" i="4"/>
  <c r="M21" i="4" s="1"/>
  <c r="L20" i="4"/>
  <c r="L24" i="4" s="1"/>
  <c r="K20" i="4"/>
  <c r="K24" i="4" s="1"/>
  <c r="M24" i="4" s="1"/>
  <c r="J19" i="4"/>
  <c r="I19" i="4"/>
  <c r="H19" i="4"/>
  <c r="G19" i="4"/>
  <c r="F19" i="4"/>
  <c r="E19" i="4"/>
  <c r="K19" i="4" s="1"/>
  <c r="M19" i="4" s="1"/>
  <c r="D19" i="4"/>
  <c r="L19" i="4" s="1"/>
  <c r="L18" i="4"/>
  <c r="K18" i="4"/>
  <c r="L17" i="4"/>
  <c r="K17" i="4"/>
  <c r="L16" i="4"/>
  <c r="K16" i="4"/>
  <c r="L15" i="4"/>
  <c r="K15" i="4"/>
  <c r="H14" i="4"/>
  <c r="L14" i="4" s="1"/>
  <c r="G14" i="4"/>
  <c r="K14" i="4" s="1"/>
  <c r="L13" i="4"/>
  <c r="L28" i="4" s="1"/>
  <c r="K13" i="4"/>
  <c r="L12" i="4"/>
  <c r="L27" i="4" s="1"/>
  <c r="K12" i="4"/>
  <c r="L11" i="4"/>
  <c r="L26" i="4" s="1"/>
  <c r="K11" i="4"/>
  <c r="L10" i="4"/>
  <c r="L25" i="4" s="1"/>
  <c r="L29" i="4" s="1"/>
  <c r="K10" i="4"/>
  <c r="J28" i="5"/>
  <c r="I28" i="5"/>
  <c r="H28" i="5"/>
  <c r="G28" i="5"/>
  <c r="F28" i="5"/>
  <c r="E28" i="5"/>
  <c r="D28" i="5"/>
  <c r="C28" i="5"/>
  <c r="J27" i="5"/>
  <c r="I27" i="5"/>
  <c r="H27" i="5"/>
  <c r="G27" i="5"/>
  <c r="F27" i="5"/>
  <c r="E27" i="5"/>
  <c r="D27" i="5"/>
  <c r="C27" i="5"/>
  <c r="J26" i="5"/>
  <c r="I26" i="5"/>
  <c r="H26" i="5"/>
  <c r="G26" i="5"/>
  <c r="F26" i="5"/>
  <c r="E26" i="5"/>
  <c r="D26" i="5"/>
  <c r="C26" i="5"/>
  <c r="J25" i="5"/>
  <c r="J29" i="5" s="1"/>
  <c r="I25" i="5"/>
  <c r="I29" i="5" s="1"/>
  <c r="H25" i="5"/>
  <c r="H29" i="5" s="1"/>
  <c r="G25" i="5"/>
  <c r="G29" i="5" s="1"/>
  <c r="F25" i="5"/>
  <c r="F29" i="5" s="1"/>
  <c r="E25" i="5"/>
  <c r="E29" i="5" s="1"/>
  <c r="D25" i="5"/>
  <c r="D29" i="5" s="1"/>
  <c r="C25" i="5"/>
  <c r="C29" i="5" s="1"/>
  <c r="J24" i="5"/>
  <c r="I24" i="5"/>
  <c r="H24" i="5"/>
  <c r="G24" i="5"/>
  <c r="F24" i="5"/>
  <c r="E24" i="5"/>
  <c r="D24" i="5"/>
  <c r="L24" i="5" s="1"/>
  <c r="C24" i="5"/>
  <c r="K24" i="5" s="1"/>
  <c r="M24" i="5" s="1"/>
  <c r="L23" i="5"/>
  <c r="K23" i="5"/>
  <c r="M23" i="5" s="1"/>
  <c r="L22" i="5"/>
  <c r="K22" i="5"/>
  <c r="M22" i="5" s="1"/>
  <c r="L21" i="5"/>
  <c r="K21" i="5"/>
  <c r="M21" i="5" s="1"/>
  <c r="L20" i="5"/>
  <c r="K20" i="5"/>
  <c r="M20" i="5" s="1"/>
  <c r="J19" i="5"/>
  <c r="I19" i="5"/>
  <c r="H19" i="5"/>
  <c r="G19" i="5"/>
  <c r="F19" i="5"/>
  <c r="E19" i="5"/>
  <c r="D19" i="5"/>
  <c r="L19" i="5" s="1"/>
  <c r="C19" i="5"/>
  <c r="K19" i="5" s="1"/>
  <c r="M19" i="5" s="1"/>
  <c r="L18" i="5"/>
  <c r="K18" i="5"/>
  <c r="L17" i="5"/>
  <c r="K17" i="5"/>
  <c r="M17" i="5" s="1"/>
  <c r="L16" i="5"/>
  <c r="K16" i="5"/>
  <c r="L15" i="5"/>
  <c r="K15" i="5"/>
  <c r="M15" i="5" s="1"/>
  <c r="J14" i="5"/>
  <c r="I14" i="5"/>
  <c r="H14" i="5"/>
  <c r="G14" i="5"/>
  <c r="F14" i="5"/>
  <c r="E14" i="5"/>
  <c r="D14" i="5"/>
  <c r="L14" i="5" s="1"/>
  <c r="C14" i="5"/>
  <c r="K14" i="5" s="1"/>
  <c r="M14" i="5" s="1"/>
  <c r="L13" i="5"/>
  <c r="L28" i="5" s="1"/>
  <c r="K13" i="5"/>
  <c r="M13" i="5" s="1"/>
  <c r="L12" i="5"/>
  <c r="K12" i="5"/>
  <c r="K27" i="5" s="1"/>
  <c r="L11" i="5"/>
  <c r="L26" i="5" s="1"/>
  <c r="K11" i="5"/>
  <c r="M11" i="5" s="1"/>
  <c r="L10" i="5"/>
  <c r="K10" i="5"/>
  <c r="K25" i="5" s="1"/>
  <c r="L55" i="1"/>
  <c r="K55" i="1"/>
  <c r="M55" i="1" s="1"/>
  <c r="J55" i="1"/>
  <c r="G55" i="1"/>
  <c r="D55" i="1"/>
  <c r="L54" i="1"/>
  <c r="K54" i="1"/>
  <c r="J54" i="1"/>
  <c r="G54" i="1"/>
  <c r="D54" i="1"/>
  <c r="L53" i="1"/>
  <c r="K53" i="1"/>
  <c r="M53" i="1" s="1"/>
  <c r="J53" i="1"/>
  <c r="G53" i="1"/>
  <c r="D53" i="1"/>
  <c r="L52" i="1"/>
  <c r="K52" i="1"/>
  <c r="J52" i="1"/>
  <c r="G52" i="1"/>
  <c r="D52" i="1"/>
  <c r="L51" i="1"/>
  <c r="K51" i="1"/>
  <c r="M51" i="1" s="1"/>
  <c r="J51" i="1"/>
  <c r="G51" i="1"/>
  <c r="D51" i="1"/>
  <c r="L50" i="1"/>
  <c r="K50" i="1"/>
  <c r="J50" i="1"/>
  <c r="G50" i="1"/>
  <c r="D50" i="1"/>
  <c r="L49" i="1"/>
  <c r="K49" i="1"/>
  <c r="M49" i="1" s="1"/>
  <c r="J49" i="1"/>
  <c r="G49" i="1"/>
  <c r="D49" i="1"/>
  <c r="L48" i="1"/>
  <c r="K48" i="1"/>
  <c r="J48" i="1"/>
  <c r="G48" i="1"/>
  <c r="D48" i="1"/>
  <c r="L47" i="1"/>
  <c r="K47" i="1"/>
  <c r="M47" i="1" s="1"/>
  <c r="J47" i="1"/>
  <c r="G47" i="1"/>
  <c r="D47" i="1"/>
  <c r="L46" i="1"/>
  <c r="K46" i="1"/>
  <c r="J46" i="1"/>
  <c r="G46" i="1"/>
  <c r="D46" i="1"/>
  <c r="L45" i="1"/>
  <c r="K45" i="1"/>
  <c r="M45" i="1" s="1"/>
  <c r="J45" i="1"/>
  <c r="G45" i="1"/>
  <c r="D45" i="1"/>
  <c r="L44" i="1"/>
  <c r="K44" i="1"/>
  <c r="J44" i="1"/>
  <c r="G44" i="1"/>
  <c r="D44" i="1"/>
  <c r="L43" i="1"/>
  <c r="K43" i="1"/>
  <c r="M43" i="1" s="1"/>
  <c r="J43" i="1"/>
  <c r="G43" i="1"/>
  <c r="L42" i="1"/>
  <c r="K42" i="1"/>
  <c r="M42" i="1" s="1"/>
  <c r="J42" i="1"/>
  <c r="G42" i="1"/>
  <c r="D42" i="1"/>
  <c r="L41" i="1"/>
  <c r="K41" i="1"/>
  <c r="J41" i="1"/>
  <c r="G41" i="1"/>
  <c r="D41" i="1"/>
  <c r="L40" i="1"/>
  <c r="K40" i="1"/>
  <c r="M40" i="1" s="1"/>
  <c r="J40" i="1"/>
  <c r="G40" i="1"/>
  <c r="D40" i="1"/>
  <c r="L39" i="1"/>
  <c r="K39" i="1"/>
  <c r="J39" i="1"/>
  <c r="G39" i="1"/>
  <c r="D39" i="1"/>
  <c r="L38" i="1"/>
  <c r="K38" i="1"/>
  <c r="M38" i="1" s="1"/>
  <c r="J38" i="1"/>
  <c r="G38" i="1"/>
  <c r="D38" i="1"/>
  <c r="L37" i="1"/>
  <c r="K37" i="1"/>
  <c r="J37" i="1"/>
  <c r="G37" i="1"/>
  <c r="D37" i="1"/>
  <c r="L36" i="1"/>
  <c r="K36" i="1"/>
  <c r="M36" i="1" s="1"/>
  <c r="J36" i="1"/>
  <c r="L34" i="1"/>
  <c r="K34" i="1"/>
  <c r="J34" i="1"/>
  <c r="G34" i="1"/>
  <c r="D34" i="1"/>
  <c r="L33" i="1"/>
  <c r="K33" i="1"/>
  <c r="M33" i="1" s="1"/>
  <c r="J33" i="1"/>
  <c r="G33" i="1"/>
  <c r="D33" i="1"/>
  <c r="L32" i="1"/>
  <c r="K32" i="1"/>
  <c r="J32" i="1"/>
  <c r="G32" i="1"/>
  <c r="D32" i="1"/>
  <c r="L31" i="1"/>
  <c r="K31" i="1"/>
  <c r="M31" i="1" s="1"/>
  <c r="J31" i="1"/>
  <c r="G31" i="1"/>
  <c r="D31" i="1"/>
  <c r="L30" i="1"/>
  <c r="K30" i="1"/>
  <c r="J30" i="1"/>
  <c r="G30" i="1"/>
  <c r="D30" i="1"/>
  <c r="L29" i="1"/>
  <c r="K29" i="1"/>
  <c r="M29" i="1" s="1"/>
  <c r="J29" i="1"/>
  <c r="G29" i="1"/>
  <c r="D29" i="1"/>
  <c r="L28" i="1"/>
  <c r="K28" i="1"/>
  <c r="J28" i="1"/>
  <c r="G28" i="1"/>
  <c r="D28" i="1"/>
  <c r="L27" i="1"/>
  <c r="K27" i="1"/>
  <c r="M27" i="1" s="1"/>
  <c r="J27" i="1"/>
  <c r="G27" i="1"/>
  <c r="D27" i="1"/>
  <c r="L26" i="1"/>
  <c r="K26" i="1"/>
  <c r="J26" i="1"/>
  <c r="G26" i="1"/>
  <c r="D26" i="1"/>
  <c r="I25" i="1"/>
  <c r="H25" i="1"/>
  <c r="J25" i="1" s="1"/>
  <c r="F25" i="1"/>
  <c r="E25" i="1"/>
  <c r="G25" i="1" s="1"/>
  <c r="C25" i="1"/>
  <c r="L25" i="1" s="1"/>
  <c r="B25" i="1"/>
  <c r="K25" i="1" s="1"/>
  <c r="M25" i="1" s="1"/>
  <c r="L24" i="1"/>
  <c r="K24" i="1"/>
  <c r="M24" i="1" s="1"/>
  <c r="J24" i="1"/>
  <c r="G24" i="1"/>
  <c r="D24" i="1"/>
  <c r="L23" i="1"/>
  <c r="K23" i="1"/>
  <c r="J23" i="1"/>
  <c r="G23" i="1"/>
  <c r="D23" i="1"/>
  <c r="L22" i="1"/>
  <c r="K22" i="1"/>
  <c r="M22" i="1" s="1"/>
  <c r="J22" i="1"/>
  <c r="G22" i="1"/>
  <c r="D22" i="1"/>
  <c r="L21" i="1"/>
  <c r="K21" i="1"/>
  <c r="J21" i="1"/>
  <c r="G21" i="1"/>
  <c r="D21" i="1"/>
  <c r="D25" i="1" s="1"/>
  <c r="L20" i="1"/>
  <c r="K20" i="1"/>
  <c r="M20" i="1" s="1"/>
  <c r="J20" i="1"/>
  <c r="G20" i="1"/>
  <c r="D20" i="1"/>
  <c r="L19" i="1"/>
  <c r="K19" i="1"/>
  <c r="J19" i="1"/>
  <c r="G19" i="1"/>
  <c r="D19" i="1"/>
  <c r="L18" i="1"/>
  <c r="K18" i="1"/>
  <c r="M18" i="1" s="1"/>
  <c r="J18" i="1"/>
  <c r="G18" i="1"/>
  <c r="D18" i="1"/>
  <c r="L17" i="1"/>
  <c r="K17" i="1"/>
  <c r="J17" i="1"/>
  <c r="G17" i="1"/>
  <c r="D17" i="1"/>
  <c r="L16" i="1"/>
  <c r="K16" i="1"/>
  <c r="M16" i="1" s="1"/>
  <c r="J16" i="1"/>
  <c r="G16" i="1"/>
  <c r="D16" i="1"/>
  <c r="L15" i="1"/>
  <c r="K15" i="1"/>
  <c r="J15" i="1"/>
  <c r="G15" i="1"/>
  <c r="D15" i="1"/>
  <c r="L14" i="1"/>
  <c r="K14" i="1"/>
  <c r="M14" i="1" s="1"/>
  <c r="J14" i="1"/>
  <c r="G14" i="1"/>
  <c r="D14" i="1"/>
  <c r="I13" i="1"/>
  <c r="I35" i="1" s="1"/>
  <c r="I56" i="1" s="1"/>
  <c r="H13" i="1"/>
  <c r="F13" i="1"/>
  <c r="F35" i="1" s="1"/>
  <c r="F56" i="1" s="1"/>
  <c r="E13" i="1"/>
  <c r="C13" i="1"/>
  <c r="L13" i="1" s="1"/>
  <c r="B13" i="1"/>
  <c r="L12" i="1"/>
  <c r="K12" i="1"/>
  <c r="J12" i="1"/>
  <c r="G12" i="1"/>
  <c r="D12" i="1"/>
  <c r="L11" i="1"/>
  <c r="K11" i="1"/>
  <c r="M11" i="1" s="1"/>
  <c r="J11" i="1"/>
  <c r="G11" i="1"/>
  <c r="D11" i="1"/>
  <c r="L10" i="1"/>
  <c r="K10" i="1"/>
  <c r="J10" i="1"/>
  <c r="J13" i="1" s="1"/>
  <c r="G10" i="1"/>
  <c r="D10" i="1"/>
  <c r="J41" i="2"/>
  <c r="I41" i="2"/>
  <c r="H41" i="2"/>
  <c r="G41" i="2"/>
  <c r="F41" i="2"/>
  <c r="E41" i="2"/>
  <c r="D41" i="2"/>
  <c r="C41" i="2"/>
  <c r="K41" i="2" s="1"/>
  <c r="M41" i="2" s="1"/>
  <c r="J40" i="2"/>
  <c r="I40" i="2"/>
  <c r="H40" i="2"/>
  <c r="G40" i="2"/>
  <c r="F40" i="2"/>
  <c r="E40" i="2"/>
  <c r="D40" i="2"/>
  <c r="C40" i="2"/>
  <c r="K40" i="2" s="1"/>
  <c r="M40" i="2" s="1"/>
  <c r="J39" i="2"/>
  <c r="I39" i="2"/>
  <c r="H39" i="2"/>
  <c r="G39" i="2"/>
  <c r="F39" i="2"/>
  <c r="E39" i="2"/>
  <c r="D39" i="2"/>
  <c r="C39" i="2"/>
  <c r="K39" i="2" s="1"/>
  <c r="M39" i="2" s="1"/>
  <c r="J38" i="2"/>
  <c r="I38" i="2"/>
  <c r="H38" i="2"/>
  <c r="G38" i="2"/>
  <c r="F38" i="2"/>
  <c r="E38" i="2"/>
  <c r="D38" i="2"/>
  <c r="C38" i="2"/>
  <c r="K38" i="2" s="1"/>
  <c r="M38" i="2" s="1"/>
  <c r="J37" i="2"/>
  <c r="I37" i="2"/>
  <c r="H37" i="2"/>
  <c r="G37" i="2"/>
  <c r="F37" i="2"/>
  <c r="E37" i="2"/>
  <c r="D37" i="2"/>
  <c r="C37" i="2"/>
  <c r="K37" i="2" s="1"/>
  <c r="M37" i="2" s="1"/>
  <c r="J36" i="2"/>
  <c r="I36" i="2"/>
  <c r="H36" i="2"/>
  <c r="G36" i="2"/>
  <c r="F36" i="2"/>
  <c r="E36" i="2"/>
  <c r="D36" i="2"/>
  <c r="C36" i="2"/>
  <c r="K36" i="2" s="1"/>
  <c r="M36" i="2" s="1"/>
  <c r="J35" i="2"/>
  <c r="I35" i="2"/>
  <c r="I42" i="2" s="1"/>
  <c r="H35" i="2"/>
  <c r="G35" i="2"/>
  <c r="G42" i="2" s="1"/>
  <c r="F35" i="2"/>
  <c r="E35" i="2"/>
  <c r="E42" i="2" s="1"/>
  <c r="D35" i="2"/>
  <c r="C35" i="2"/>
  <c r="C42" i="2" s="1"/>
  <c r="J34" i="2"/>
  <c r="I34" i="2"/>
  <c r="H34" i="2"/>
  <c r="G34" i="2"/>
  <c r="F34" i="2"/>
  <c r="E34" i="2"/>
  <c r="D34" i="2"/>
  <c r="C34" i="2"/>
  <c r="L33" i="2"/>
  <c r="K33" i="2"/>
  <c r="M33" i="2" s="1"/>
  <c r="L32" i="2"/>
  <c r="K32" i="2"/>
  <c r="M32" i="2" s="1"/>
  <c r="L31" i="2"/>
  <c r="K31" i="2"/>
  <c r="M31" i="2" s="1"/>
  <c r="L30" i="2"/>
  <c r="K30" i="2"/>
  <c r="M30" i="2" s="1"/>
  <c r="L29" i="2"/>
  <c r="K29" i="2"/>
  <c r="M29" i="2" s="1"/>
  <c r="L28" i="2"/>
  <c r="K28" i="2"/>
  <c r="M28" i="2" s="1"/>
  <c r="L27" i="2"/>
  <c r="K27" i="2"/>
  <c r="K34" i="2" s="1"/>
  <c r="J26" i="2"/>
  <c r="I26" i="2"/>
  <c r="H26" i="2"/>
  <c r="G26" i="2"/>
  <c r="F26" i="2"/>
  <c r="E26" i="2"/>
  <c r="D26" i="2"/>
  <c r="L26" i="2" s="1"/>
  <c r="C26" i="2"/>
  <c r="K26" i="2" s="1"/>
  <c r="M26" i="2" s="1"/>
  <c r="L25" i="2"/>
  <c r="K25" i="2"/>
  <c r="M25" i="2" s="1"/>
  <c r="L24" i="2"/>
  <c r="K24" i="2"/>
  <c r="M24" i="2" s="1"/>
  <c r="L23" i="2"/>
  <c r="K23" i="2"/>
  <c r="M23" i="2" s="1"/>
  <c r="L22" i="2"/>
  <c r="K22" i="2"/>
  <c r="M22" i="2" s="1"/>
  <c r="L21" i="2"/>
  <c r="K21" i="2"/>
  <c r="M21" i="2" s="1"/>
  <c r="L20" i="2"/>
  <c r="K20" i="2"/>
  <c r="M20" i="2" s="1"/>
  <c r="L19" i="2"/>
  <c r="K19" i="2"/>
  <c r="M19" i="2" s="1"/>
  <c r="J18" i="2"/>
  <c r="I18" i="2"/>
  <c r="H18" i="2"/>
  <c r="G18" i="2"/>
  <c r="F18" i="2"/>
  <c r="E18" i="2"/>
  <c r="D18" i="2"/>
  <c r="C18" i="2"/>
  <c r="L17" i="2"/>
  <c r="L41" i="2" s="1"/>
  <c r="K17" i="2"/>
  <c r="M17" i="2" s="1"/>
  <c r="L16" i="2"/>
  <c r="L40" i="2" s="1"/>
  <c r="K16" i="2"/>
  <c r="M16" i="2" s="1"/>
  <c r="L15" i="2"/>
  <c r="L39" i="2" s="1"/>
  <c r="K15" i="2"/>
  <c r="M15" i="2" s="1"/>
  <c r="L14" i="2"/>
  <c r="L38" i="2" s="1"/>
  <c r="K14" i="2"/>
  <c r="M14" i="2" s="1"/>
  <c r="L13" i="2"/>
  <c r="L37" i="2" s="1"/>
  <c r="K13" i="2"/>
  <c r="M13" i="2" s="1"/>
  <c r="L12" i="2"/>
  <c r="L36" i="2" s="1"/>
  <c r="K12" i="2"/>
  <c r="M12" i="2" s="1"/>
  <c r="L11" i="2"/>
  <c r="L35" i="2" s="1"/>
  <c r="L42" i="2" s="1"/>
  <c r="K11" i="2"/>
  <c r="K18" i="2" s="1"/>
  <c r="L24" i="8" l="1"/>
  <c r="D14" i="8"/>
  <c r="M12" i="8"/>
  <c r="F31" i="8"/>
  <c r="F33" i="8" s="1"/>
  <c r="I31" i="8"/>
  <c r="I33" i="8" s="1"/>
  <c r="M15" i="8"/>
  <c r="M17" i="8"/>
  <c r="M19" i="8"/>
  <c r="M21" i="8"/>
  <c r="M23" i="8"/>
  <c r="G24" i="8"/>
  <c r="J24" i="8"/>
  <c r="M26" i="8"/>
  <c r="M28" i="8"/>
  <c r="M30" i="8"/>
  <c r="E33" i="8"/>
  <c r="G33" i="8" s="1"/>
  <c r="H33" i="8"/>
  <c r="J33" i="8" s="1"/>
  <c r="J31" i="8"/>
  <c r="C33" i="8"/>
  <c r="L33" i="8" s="1"/>
  <c r="M24" i="8"/>
  <c r="J14" i="8"/>
  <c r="L14" i="8"/>
  <c r="M14" i="8" s="1"/>
  <c r="D24" i="8"/>
  <c r="B31" i="8"/>
  <c r="M35" i="6"/>
  <c r="M39" i="6"/>
  <c r="M13" i="6"/>
  <c r="M16" i="6"/>
  <c r="M18" i="6"/>
  <c r="M20" i="6"/>
  <c r="M22" i="6"/>
  <c r="L24" i="6"/>
  <c r="M24" i="6" s="1"/>
  <c r="M25" i="6"/>
  <c r="M27" i="6"/>
  <c r="M29" i="6"/>
  <c r="M31" i="6"/>
  <c r="E34" i="6"/>
  <c r="E43" i="6" s="1"/>
  <c r="M38" i="6"/>
  <c r="D34" i="6"/>
  <c r="B43" i="6"/>
  <c r="K34" i="6"/>
  <c r="J34" i="6"/>
  <c r="H43" i="6"/>
  <c r="J43" i="6" s="1"/>
  <c r="G43" i="6"/>
  <c r="D15" i="6"/>
  <c r="J15" i="6"/>
  <c r="L15" i="6"/>
  <c r="D24" i="6"/>
  <c r="G34" i="6"/>
  <c r="K15" i="6"/>
  <c r="L34" i="6"/>
  <c r="L32" i="7"/>
  <c r="L37" i="7" s="1"/>
  <c r="L34" i="7"/>
  <c r="D37" i="7"/>
  <c r="F37" i="7"/>
  <c r="H37" i="7"/>
  <c r="J37" i="7"/>
  <c r="M32" i="7"/>
  <c r="M34" i="7"/>
  <c r="K31" i="7"/>
  <c r="M31" i="7" s="1"/>
  <c r="K33" i="7"/>
  <c r="M33" i="7" s="1"/>
  <c r="K37" i="7"/>
  <c r="M11" i="7"/>
  <c r="M13" i="7"/>
  <c r="M15" i="7"/>
  <c r="M17" i="7"/>
  <c r="M19" i="7"/>
  <c r="M14" i="7"/>
  <c r="M24" i="7"/>
  <c r="M10" i="3"/>
  <c r="M12" i="3"/>
  <c r="E32" i="3"/>
  <c r="E35" i="3" s="1"/>
  <c r="H32" i="3"/>
  <c r="M15" i="3"/>
  <c r="M17" i="3"/>
  <c r="M19" i="3"/>
  <c r="M21" i="3"/>
  <c r="L23" i="3"/>
  <c r="M23" i="3" s="1"/>
  <c r="M24" i="3"/>
  <c r="M26" i="3"/>
  <c r="M28" i="3"/>
  <c r="M30" i="3"/>
  <c r="M33" i="3"/>
  <c r="K32" i="3"/>
  <c r="G32" i="3"/>
  <c r="G35" i="3" s="1"/>
  <c r="H35" i="3"/>
  <c r="J32" i="3"/>
  <c r="J35" i="3" s="1"/>
  <c r="D13" i="3"/>
  <c r="D32" i="3" s="1"/>
  <c r="D35" i="3" s="1"/>
  <c r="J13" i="3"/>
  <c r="L13" i="3"/>
  <c r="B32" i="3"/>
  <c r="B35" i="3" s="1"/>
  <c r="G13" i="3"/>
  <c r="K25" i="4"/>
  <c r="M11" i="4"/>
  <c r="K27" i="4"/>
  <c r="M13" i="4"/>
  <c r="M15" i="4"/>
  <c r="K26" i="4"/>
  <c r="M17" i="4"/>
  <c r="K28" i="4"/>
  <c r="M28" i="4" s="1"/>
  <c r="D29" i="4"/>
  <c r="K29" i="4"/>
  <c r="M29" i="4" s="1"/>
  <c r="M25" i="4"/>
  <c r="M27" i="4"/>
  <c r="M14" i="4"/>
  <c r="M26" i="4"/>
  <c r="M10" i="4"/>
  <c r="M12" i="4"/>
  <c r="M16" i="4"/>
  <c r="M18" i="4"/>
  <c r="M20" i="4"/>
  <c r="K26" i="5"/>
  <c r="K29" i="5" s="1"/>
  <c r="K28" i="5"/>
  <c r="L25" i="5"/>
  <c r="L27" i="5"/>
  <c r="L29" i="5"/>
  <c r="M10" i="5"/>
  <c r="M25" i="5" s="1"/>
  <c r="M12" i="5"/>
  <c r="M27" i="5" s="1"/>
  <c r="M16" i="5"/>
  <c r="M26" i="5" s="1"/>
  <c r="M18" i="5"/>
  <c r="M28" i="5" s="1"/>
  <c r="G13" i="1"/>
  <c r="M10" i="1"/>
  <c r="M12" i="1"/>
  <c r="B35" i="1"/>
  <c r="B56" i="1" s="1"/>
  <c r="K56" i="1" s="1"/>
  <c r="E35" i="1"/>
  <c r="E56" i="1" s="1"/>
  <c r="H35" i="1"/>
  <c r="J35" i="1" s="1"/>
  <c r="M15" i="1"/>
  <c r="M17" i="1"/>
  <c r="M19" i="1"/>
  <c r="M21" i="1"/>
  <c r="M23" i="1"/>
  <c r="M26" i="1"/>
  <c r="M28" i="1"/>
  <c r="M30" i="1"/>
  <c r="M32" i="1"/>
  <c r="M34" i="1"/>
  <c r="M37" i="1"/>
  <c r="M39" i="1"/>
  <c r="M41" i="1"/>
  <c r="M44" i="1"/>
  <c r="M46" i="1"/>
  <c r="M48" i="1"/>
  <c r="M50" i="1"/>
  <c r="M52" i="1"/>
  <c r="M54" i="1"/>
  <c r="G35" i="1"/>
  <c r="G56" i="1" s="1"/>
  <c r="K35" i="1"/>
  <c r="H56" i="1"/>
  <c r="J56" i="1" s="1"/>
  <c r="K13" i="1"/>
  <c r="M13" i="1" s="1"/>
  <c r="C35" i="1"/>
  <c r="D13" i="1"/>
  <c r="D35" i="1" s="1"/>
  <c r="D56" i="1" s="1"/>
  <c r="L34" i="2"/>
  <c r="M34" i="2" s="1"/>
  <c r="D42" i="2"/>
  <c r="F42" i="2"/>
  <c r="H42" i="2"/>
  <c r="J42" i="2"/>
  <c r="M11" i="2"/>
  <c r="L18" i="2"/>
  <c r="M18" i="2" s="1"/>
  <c r="M27" i="2"/>
  <c r="K35" i="2"/>
  <c r="L31" i="8" l="1"/>
  <c r="G31" i="8"/>
  <c r="K31" i="8"/>
  <c r="M31" i="8" s="1"/>
  <c r="B33" i="8"/>
  <c r="K33" i="8" s="1"/>
  <c r="M33" i="8" s="1"/>
  <c r="D31" i="8"/>
  <c r="D33" i="8" s="1"/>
  <c r="M15" i="6"/>
  <c r="K43" i="6"/>
  <c r="M43" i="6" s="1"/>
  <c r="D43" i="6"/>
  <c r="M34" i="6"/>
  <c r="M37" i="7"/>
  <c r="L32" i="3"/>
  <c r="L35" i="3" s="1"/>
  <c r="M13" i="3"/>
  <c r="K35" i="3"/>
  <c r="M32" i="3"/>
  <c r="M35" i="3" s="1"/>
  <c r="M29" i="5"/>
  <c r="C56" i="1"/>
  <c r="L56" i="1" s="1"/>
  <c r="M56" i="1" s="1"/>
  <c r="L35" i="1"/>
  <c r="M35" i="1" s="1"/>
  <c r="K42" i="2"/>
  <c r="M42" i="2" s="1"/>
  <c r="M35" i="2"/>
</calcChain>
</file>

<file path=xl/sharedStrings.xml><?xml version="1.0" encoding="utf-8"?>
<sst xmlns="http://schemas.openxmlformats.org/spreadsheetml/2006/main" count="446" uniqueCount="127">
  <si>
    <t>DESTINO</t>
  </si>
  <si>
    <t>HUESCA</t>
  </si>
  <si>
    <t>TERUEL</t>
  </si>
  <si>
    <t>ZARAGOZA</t>
  </si>
  <si>
    <t>ARAGON</t>
  </si>
  <si>
    <t>ORIENTACIÓN</t>
  </si>
  <si>
    <t>TOTAL</t>
  </si>
  <si>
    <t>VIDA</t>
  </si>
  <si>
    <t>SACRIFICIO</t>
  </si>
  <si>
    <t>SACRIFIO</t>
  </si>
  <si>
    <t>Huesca</t>
  </si>
  <si>
    <t>Teruel</t>
  </si>
  <si>
    <t>Zaragoza</t>
  </si>
  <si>
    <t>TOTAL C.A. de Aragón</t>
  </si>
  <si>
    <t>Barcelona</t>
  </si>
  <si>
    <t>Gerona</t>
  </si>
  <si>
    <t>Lerida</t>
  </si>
  <si>
    <t>Tarragona</t>
  </si>
  <si>
    <t>TOTAL ESPAÑA</t>
  </si>
  <si>
    <t>Argelia</t>
  </si>
  <si>
    <t>Bélgica</t>
  </si>
  <si>
    <t>Francia</t>
  </si>
  <si>
    <t>Italia</t>
  </si>
  <si>
    <t>Líbano</t>
  </si>
  <si>
    <t>Libia</t>
  </si>
  <si>
    <t>Marruecos</t>
  </si>
  <si>
    <t>Portugal</t>
  </si>
  <si>
    <t xml:space="preserve">TOTAL </t>
  </si>
  <si>
    <t>Grecia</t>
  </si>
  <si>
    <t>Holanda</t>
  </si>
  <si>
    <t>ORIGEN</t>
  </si>
  <si>
    <t xml:space="preserve">DESTINO  </t>
  </si>
  <si>
    <t>DESTINO DE LAS VENTAS EN ARAGÓN</t>
  </si>
  <si>
    <t>RESTO DE CC.AA. Y PAISES</t>
  </si>
  <si>
    <t>TOTAL VENTAS</t>
  </si>
  <si>
    <t>TIPOLOGÍA</t>
  </si>
  <si>
    <t>Terneras</t>
  </si>
  <si>
    <t>Novilla Carne</t>
  </si>
  <si>
    <t>Novilla Leche</t>
  </si>
  <si>
    <t>Vaca Carne</t>
  </si>
  <si>
    <t>Vaca Leche</t>
  </si>
  <si>
    <t>Añojo</t>
  </si>
  <si>
    <t>Sementales y Bueyes</t>
  </si>
  <si>
    <t>TOTAL HUESCA</t>
  </si>
  <si>
    <t>TOTAL TERUEL</t>
  </si>
  <si>
    <t>TOTAL ZARAGOZA</t>
  </si>
  <si>
    <t>ARAGÓN</t>
  </si>
  <si>
    <t>TOTAL ARAGÓN</t>
  </si>
  <si>
    <t>Alemania</t>
  </si>
  <si>
    <t>No Reprod. &lt; 4meses</t>
  </si>
  <si>
    <t>No Reprod. 4 y 12 m</t>
  </si>
  <si>
    <t>Reproduc. Macho</t>
  </si>
  <si>
    <t>Reproduc. Hembra</t>
  </si>
  <si>
    <t>Cebo</t>
  </si>
  <si>
    <t>Lechones</t>
  </si>
  <si>
    <t>Recria/Transicion</t>
  </si>
  <si>
    <t>Cerdas</t>
  </si>
  <si>
    <t>Reposición</t>
  </si>
  <si>
    <t>Verracos</t>
  </si>
  <si>
    <t>Porcino</t>
  </si>
  <si>
    <t>Conejos</t>
  </si>
  <si>
    <t>Turquía</t>
  </si>
  <si>
    <t>Andalucía</t>
  </si>
  <si>
    <t>MOVIMIENTO COMERCIAL PECUARIO (MOCOPE)</t>
  </si>
  <si>
    <t>Bovino</t>
  </si>
  <si>
    <t>1.1 Salidas de ganado bovino a vida o a sacrificio por tipo de ganado</t>
  </si>
  <si>
    <t>1.2 Salidas de ganado vacuno según CCAA o país de destino</t>
  </si>
  <si>
    <t>Ovino-Caprino</t>
  </si>
  <si>
    <t>2.1. Salidas de ganado ovino a vida o a sacrificio por tipo de ganado</t>
  </si>
  <si>
    <t>2.2. Salidas de ganado caprino a vida o a sacrificio por tipo de ganado</t>
  </si>
  <si>
    <t>2.3. Salidas de ganado ovino-caprino según CCAA o país de destino</t>
  </si>
  <si>
    <t>3.1 Salidas de ganado porcino a vida o a sacrificio por tipo de ganado</t>
  </si>
  <si>
    <t>3.2 Salidas de ganado porcino según CCAA o país de destino</t>
  </si>
  <si>
    <t>4.1. Salidas de ganado cunícola</t>
  </si>
  <si>
    <t>Polonia</t>
  </si>
  <si>
    <t>Túnez</t>
  </si>
  <si>
    <t>MOVIMIENTO COMERCIAL PECUARIO DE GANADO VACUNO</t>
  </si>
  <si>
    <t>VENTAS DE GANADO</t>
  </si>
  <si>
    <t>PROVINCIA</t>
  </si>
  <si>
    <t xml:space="preserve">MOVIMIENTO COMERCIAL PECUARIO DE GANADO VACUNO </t>
  </si>
  <si>
    <t>SALIDA DE GANADO</t>
  </si>
  <si>
    <t xml:space="preserve"> C.A. de Andalucía</t>
  </si>
  <si>
    <t xml:space="preserve"> C.A. de Asturias</t>
  </si>
  <si>
    <t xml:space="preserve"> C.A. Islas Baleares</t>
  </si>
  <si>
    <t xml:space="preserve"> C.A. de Canarias</t>
  </si>
  <si>
    <t xml:space="preserve"> C.A. de Cantabria</t>
  </si>
  <si>
    <t xml:space="preserve"> C.A. de Castilla la Mancha</t>
  </si>
  <si>
    <t xml:space="preserve"> C.A. de Castilla y León</t>
  </si>
  <si>
    <t xml:space="preserve"> TOTAL C.A. de Cataluña</t>
  </si>
  <si>
    <t xml:space="preserve"> C.A. de Extremadura</t>
  </si>
  <si>
    <t xml:space="preserve"> C.A. Galicia</t>
  </si>
  <si>
    <t xml:space="preserve"> C.A. de Madrid</t>
  </si>
  <si>
    <t xml:space="preserve"> C.A. de Melilla</t>
  </si>
  <si>
    <t xml:space="preserve"> C.A. de Murcia</t>
  </si>
  <si>
    <t xml:space="preserve"> C.A. de Navarra</t>
  </si>
  <si>
    <t xml:space="preserve"> C.A. del País Vasco</t>
  </si>
  <si>
    <t xml:space="preserve"> C.A. de La Rioja</t>
  </si>
  <si>
    <t xml:space="preserve"> C.A. Valenciana</t>
  </si>
  <si>
    <t>Arabia Saudí</t>
  </si>
  <si>
    <t>Egipto</t>
  </si>
  <si>
    <t>Jordania</t>
  </si>
  <si>
    <t>Lituania</t>
  </si>
  <si>
    <t>MOVIMIENTO COMERCIAL PECUARIO DE GANADO OVINO</t>
  </si>
  <si>
    <t>VENTAS DE GANADO POR TIPOLOGÍA DE ANIMAL</t>
  </si>
  <si>
    <t>MOVIMIENTO COMERCIAL PECUARIO DE GANADO CAPRINO</t>
  </si>
  <si>
    <t>VENTAS DE GANADO POR TIPOLOGIA DE ANIMAL</t>
  </si>
  <si>
    <t>MOVIMIENTO COMERCIAL PECUARIO DE GANDADO OVINO - CAPRINO</t>
  </si>
  <si>
    <t>SALIDAS DE GANADO</t>
  </si>
  <si>
    <t>C.A. de Baleares</t>
  </si>
  <si>
    <t>C.A. Melilla</t>
  </si>
  <si>
    <t xml:space="preserve"> C.A. de la Rioja</t>
  </si>
  <si>
    <t>MOVIMIENTO COMERCIAL PECUARIO DE GANADO PORCINO</t>
  </si>
  <si>
    <t>MOVIMIENTO COMERCIAL PECUARIO DE CONEJOS</t>
  </si>
  <si>
    <t xml:space="preserve"> C.A. Islas Canaria</t>
  </si>
  <si>
    <t xml:space="preserve"> C.A. Murcia</t>
  </si>
  <si>
    <t>PERIODO 01-2021 - 12-2021</t>
  </si>
  <si>
    <t>PERIODO                           01-2021 / 12-2021</t>
  </si>
  <si>
    <t>Andorra</t>
  </si>
  <si>
    <t>Irlanda</t>
  </si>
  <si>
    <t>Lesotho</t>
  </si>
  <si>
    <t>PERIODO 01-2021 / 12-2021</t>
  </si>
  <si>
    <t>PERIODO 01-2021/ 12-2021</t>
  </si>
  <si>
    <t>C.A de Galicia</t>
  </si>
  <si>
    <t>Libano</t>
  </si>
  <si>
    <t>PERIODO                             01-2021 / 12-2021</t>
  </si>
  <si>
    <t>Baleares</t>
  </si>
  <si>
    <t>Hungría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</si>
</sst>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#,##0;\(0.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MS Sans Serif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color theme="4" tint="-0.24997711111789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74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5" fillId="16" borderId="1" applyNumberFormat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30" fillId="7" borderId="1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22" borderId="0" applyNumberFormat="0" applyBorder="0" applyAlignment="0" applyProtection="0"/>
    <xf numFmtId="0" fontId="2" fillId="0" borderId="0"/>
    <xf numFmtId="0" fontId="33" fillId="0" borderId="0"/>
    <xf numFmtId="0" fontId="33" fillId="0" borderId="0"/>
    <xf numFmtId="0" fontId="2" fillId="0" borderId="0"/>
    <xf numFmtId="0" fontId="10" fillId="0" borderId="0"/>
    <xf numFmtId="0" fontId="33" fillId="0" borderId="0"/>
    <xf numFmtId="0" fontId="33" fillId="0" borderId="0"/>
    <xf numFmtId="0" fontId="2" fillId="0" borderId="0"/>
    <xf numFmtId="0" fontId="26" fillId="0" borderId="0"/>
    <xf numFmtId="0" fontId="27" fillId="0" borderId="0"/>
    <xf numFmtId="0" fontId="2" fillId="0" borderId="0"/>
    <xf numFmtId="0" fontId="10" fillId="0" borderId="0"/>
    <xf numFmtId="0" fontId="2" fillId="0" borderId="0"/>
    <xf numFmtId="0" fontId="33" fillId="0" borderId="0"/>
    <xf numFmtId="0" fontId="11" fillId="0" borderId="0"/>
    <xf numFmtId="0" fontId="10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165" fontId="2" fillId="0" borderId="5">
      <alignment horizontal="right"/>
    </xf>
    <xf numFmtId="9" fontId="2" fillId="0" borderId="0" applyFont="0" applyFill="0" applyBorder="0" applyAlignment="0" applyProtection="0"/>
    <xf numFmtId="9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164" fontId="28" fillId="0" borderId="0" applyFont="0" applyFill="0" applyBorder="0" applyAlignment="0" applyProtection="0">
      <alignment horizontal="right"/>
    </xf>
    <xf numFmtId="0" fontId="20" fillId="16" borderId="6" applyNumberFormat="0" applyAlignment="0" applyProtection="0"/>
    <xf numFmtId="0" fontId="20" fillId="16" borderId="6" applyNumberFormat="0" applyAlignment="0" applyProtection="0"/>
    <xf numFmtId="0" fontId="20" fillId="16" borderId="6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18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1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35" fillId="0" borderId="0"/>
  </cellStyleXfs>
  <cellXfs count="76">
    <xf numFmtId="0" fontId="0" fillId="0" borderId="0" xfId="0"/>
    <xf numFmtId="0" fontId="6" fillId="0" borderId="0" xfId="97" applyFont="1"/>
    <xf numFmtId="0" fontId="4" fillId="0" borderId="0" xfId="97" applyFont="1" applyFill="1"/>
    <xf numFmtId="0" fontId="2" fillId="0" borderId="0" xfId="97" applyFont="1"/>
    <xf numFmtId="0" fontId="0" fillId="0" borderId="0" xfId="0"/>
    <xf numFmtId="0" fontId="36" fillId="0" borderId="0" xfId="0" applyFont="1"/>
    <xf numFmtId="0" fontId="37" fillId="0" borderId="0" xfId="0" applyFont="1"/>
    <xf numFmtId="0" fontId="2" fillId="27" borderId="11" xfId="97" applyFont="1" applyFill="1" applyBorder="1"/>
    <xf numFmtId="3" fontId="2" fillId="28" borderId="11" xfId="97" applyNumberFormat="1" applyFont="1" applyFill="1" applyBorder="1" applyAlignment="1">
      <alignment horizontal="right" vertical="center" indent="1"/>
    </xf>
    <xf numFmtId="3" fontId="2" fillId="28" borderId="11" xfId="97" applyNumberFormat="1" applyFont="1" applyFill="1" applyBorder="1" applyAlignment="1">
      <alignment horizontal="right" indent="1"/>
    </xf>
    <xf numFmtId="3" fontId="4" fillId="29" borderId="11" xfId="97" applyNumberFormat="1" applyFont="1" applyFill="1" applyBorder="1" applyAlignment="1">
      <alignment horizontal="right" indent="1"/>
    </xf>
    <xf numFmtId="3" fontId="4" fillId="29" borderId="12" xfId="97" applyNumberFormat="1" applyFont="1" applyFill="1" applyBorder="1" applyAlignment="1">
      <alignment horizontal="right" indent="1"/>
    </xf>
    <xf numFmtId="3" fontId="2" fillId="28" borderId="11" xfId="97" applyNumberFormat="1" applyFill="1" applyBorder="1" applyAlignment="1">
      <alignment horizontal="right" indent="1"/>
    </xf>
    <xf numFmtId="3" fontId="4" fillId="26" borderId="11" xfId="97" applyNumberFormat="1" applyFont="1" applyFill="1" applyBorder="1" applyAlignment="1">
      <alignment horizontal="right"/>
    </xf>
    <xf numFmtId="3" fontId="4" fillId="25" borderId="11" xfId="97" applyNumberFormat="1" applyFont="1" applyFill="1" applyBorder="1"/>
    <xf numFmtId="3" fontId="4" fillId="26" borderId="11" xfId="97" applyNumberFormat="1" applyFont="1" applyFill="1" applyBorder="1" applyAlignment="1"/>
    <xf numFmtId="3" fontId="4" fillId="28" borderId="11" xfId="97" applyNumberFormat="1" applyFont="1" applyFill="1" applyBorder="1" applyAlignment="1">
      <alignment horizontal="right" indent="1"/>
    </xf>
    <xf numFmtId="3" fontId="4" fillId="26" borderId="11" xfId="97" applyNumberFormat="1" applyFont="1" applyFill="1" applyBorder="1"/>
    <xf numFmtId="3" fontId="7" fillId="26" borderId="11" xfId="97" applyNumberFormat="1" applyFont="1" applyFill="1" applyBorder="1" applyAlignment="1">
      <alignment horizontal="left" indent="8"/>
    </xf>
    <xf numFmtId="3" fontId="4" fillId="25" borderId="11" xfId="97" applyNumberFormat="1" applyFont="1" applyFill="1" applyBorder="1" applyAlignment="1">
      <alignment horizontal="center"/>
    </xf>
    <xf numFmtId="0" fontId="4" fillId="25" borderId="11" xfId="97" applyFont="1" applyFill="1" applyBorder="1" applyAlignment="1">
      <alignment vertical="center" wrapText="1"/>
    </xf>
    <xf numFmtId="3" fontId="4" fillId="25" borderId="11" xfId="97" applyNumberFormat="1" applyFont="1" applyFill="1" applyBorder="1" applyAlignment="1">
      <alignment vertical="center"/>
    </xf>
    <xf numFmtId="3" fontId="7" fillId="28" borderId="11" xfId="97" applyNumberFormat="1" applyFont="1" applyFill="1" applyBorder="1" applyAlignment="1">
      <alignment horizontal="right" indent="1"/>
    </xf>
    <xf numFmtId="0" fontId="4" fillId="0" borderId="0" xfId="97" applyFont="1"/>
    <xf numFmtId="3" fontId="7" fillId="29" borderId="11" xfId="97" applyNumberFormat="1" applyFont="1" applyFill="1" applyBorder="1" applyAlignment="1">
      <alignment horizontal="right" indent="1"/>
    </xf>
    <xf numFmtId="3" fontId="4" fillId="25" borderId="11" xfId="97" applyNumberFormat="1" applyFont="1" applyFill="1" applyBorder="1" applyAlignment="1"/>
    <xf numFmtId="3" fontId="8" fillId="29" borderId="11" xfId="97" applyNumberFormat="1" applyFont="1" applyFill="1" applyBorder="1" applyAlignment="1">
      <alignment horizontal="right" indent="1"/>
    </xf>
    <xf numFmtId="3" fontId="8" fillId="28" borderId="11" xfId="97" applyNumberFormat="1" applyFont="1" applyFill="1" applyBorder="1" applyAlignment="1">
      <alignment horizontal="right" indent="1"/>
    </xf>
    <xf numFmtId="0" fontId="4" fillId="25" borderId="11" xfId="97" applyFont="1" applyFill="1" applyBorder="1" applyAlignment="1">
      <alignment horizontal="center" vertical="center" wrapText="1"/>
    </xf>
    <xf numFmtId="3" fontId="4" fillId="25" borderId="11" xfId="97" applyNumberFormat="1" applyFont="1" applyFill="1" applyBorder="1" applyAlignment="1">
      <alignment horizontal="center" vertical="center"/>
    </xf>
    <xf numFmtId="0" fontId="34" fillId="0" borderId="0" xfId="89" applyAlignment="1" applyProtection="1">
      <alignment horizontal="left"/>
    </xf>
    <xf numFmtId="0" fontId="39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" fillId="24" borderId="22" xfId="97" applyFont="1" applyFill="1" applyBorder="1" applyAlignment="1">
      <alignment horizontal="center" vertical="center"/>
    </xf>
    <xf numFmtId="0" fontId="3" fillId="24" borderId="17" xfId="97" applyFont="1" applyFill="1" applyBorder="1" applyAlignment="1">
      <alignment horizontal="center" vertical="center"/>
    </xf>
    <xf numFmtId="0" fontId="3" fillId="24" borderId="19" xfId="97" applyFont="1" applyFill="1" applyBorder="1" applyAlignment="1">
      <alignment horizontal="center" vertical="center"/>
    </xf>
    <xf numFmtId="0" fontId="3" fillId="24" borderId="0" xfId="97" applyFont="1" applyFill="1" applyBorder="1" applyAlignment="1">
      <alignment horizontal="center" vertical="center"/>
    </xf>
    <xf numFmtId="0" fontId="4" fillId="25" borderId="0" xfId="97" applyFont="1" applyFill="1" applyBorder="1" applyAlignment="1">
      <alignment horizontal="center" vertical="center" wrapText="1"/>
    </xf>
    <xf numFmtId="0" fontId="4" fillId="25" borderId="21" xfId="97" applyFont="1" applyFill="1" applyBorder="1" applyAlignment="1">
      <alignment horizontal="center" vertical="center" wrapText="1"/>
    </xf>
    <xf numFmtId="0" fontId="4" fillId="25" borderId="14" xfId="97" applyFont="1" applyFill="1" applyBorder="1" applyAlignment="1">
      <alignment horizontal="center"/>
    </xf>
    <xf numFmtId="0" fontId="4" fillId="25" borderId="18" xfId="97" applyFont="1" applyFill="1" applyBorder="1" applyAlignment="1">
      <alignment horizontal="center"/>
    </xf>
    <xf numFmtId="0" fontId="4" fillId="25" borderId="13" xfId="97" applyFont="1" applyFill="1" applyBorder="1" applyAlignment="1">
      <alignment horizontal="center"/>
    </xf>
    <xf numFmtId="0" fontId="4" fillId="25" borderId="14" xfId="97" applyFont="1" applyFill="1" applyBorder="1" applyAlignment="1">
      <alignment horizontal="center" vertical="center" wrapText="1"/>
    </xf>
    <xf numFmtId="0" fontId="4" fillId="25" borderId="18" xfId="97" applyFont="1" applyFill="1" applyBorder="1" applyAlignment="1">
      <alignment horizontal="center" vertical="center" wrapText="1"/>
    </xf>
    <xf numFmtId="0" fontId="4" fillId="25" borderId="13" xfId="97" applyFont="1" applyFill="1" applyBorder="1" applyAlignment="1">
      <alignment horizontal="center" vertical="center" wrapText="1"/>
    </xf>
    <xf numFmtId="0" fontId="4" fillId="25" borderId="15" xfId="97" applyFont="1" applyFill="1" applyBorder="1" applyAlignment="1">
      <alignment horizontal="center" vertical="center" wrapText="1"/>
    </xf>
    <xf numFmtId="0" fontId="4" fillId="25" borderId="23" xfId="97" applyFont="1" applyFill="1" applyBorder="1" applyAlignment="1">
      <alignment horizontal="center" vertical="center" wrapText="1"/>
    </xf>
    <xf numFmtId="0" fontId="4" fillId="25" borderId="20" xfId="97" applyFont="1" applyFill="1" applyBorder="1" applyAlignment="1">
      <alignment horizontal="center" vertical="center" wrapText="1"/>
    </xf>
    <xf numFmtId="0" fontId="4" fillId="25" borderId="16" xfId="97" applyFont="1" applyFill="1" applyBorder="1" applyAlignment="1">
      <alignment horizontal="center" vertical="center" wrapText="1"/>
    </xf>
    <xf numFmtId="0" fontId="4" fillId="25" borderId="11" xfId="97" applyFont="1" applyFill="1" applyBorder="1" applyAlignment="1">
      <alignment horizontal="center" vertical="center" wrapText="1"/>
    </xf>
    <xf numFmtId="0" fontId="4" fillId="25" borderId="11" xfId="97" applyFont="1" applyFill="1" applyBorder="1" applyAlignment="1">
      <alignment horizontal="center"/>
    </xf>
    <xf numFmtId="0" fontId="4" fillId="26" borderId="11" xfId="97" applyFont="1" applyFill="1" applyBorder="1" applyAlignment="1">
      <alignment horizontal="center" vertical="center"/>
    </xf>
    <xf numFmtId="0" fontId="3" fillId="24" borderId="0" xfId="97" applyFont="1" applyFill="1" applyAlignment="1">
      <alignment horizontal="center" vertical="center" wrapText="1"/>
    </xf>
    <xf numFmtId="0" fontId="3" fillId="24" borderId="21" xfId="97" applyFont="1" applyFill="1" applyBorder="1" applyAlignment="1">
      <alignment horizontal="center" vertical="center" wrapText="1"/>
    </xf>
    <xf numFmtId="0" fontId="3" fillId="24" borderId="0" xfId="97" applyFont="1" applyFill="1" applyAlignment="1">
      <alignment horizontal="center"/>
    </xf>
    <xf numFmtId="0" fontId="3" fillId="24" borderId="21" xfId="97" applyFont="1" applyFill="1" applyBorder="1" applyAlignment="1">
      <alignment horizontal="center"/>
    </xf>
    <xf numFmtId="3" fontId="4" fillId="25" borderId="12" xfId="97" applyNumberFormat="1" applyFont="1" applyFill="1" applyBorder="1" applyAlignment="1">
      <alignment horizontal="center" vertical="center"/>
    </xf>
    <xf numFmtId="3" fontId="4" fillId="25" borderId="17" xfId="97" applyNumberFormat="1" applyFont="1" applyFill="1" applyBorder="1" applyAlignment="1">
      <alignment horizontal="center" vertical="center"/>
    </xf>
    <xf numFmtId="3" fontId="4" fillId="25" borderId="25" xfId="97" applyNumberFormat="1" applyFont="1" applyFill="1" applyBorder="1" applyAlignment="1">
      <alignment horizontal="center" vertical="center"/>
    </xf>
    <xf numFmtId="3" fontId="5" fillId="25" borderId="14" xfId="97" applyNumberFormat="1" applyFont="1" applyFill="1" applyBorder="1" applyAlignment="1">
      <alignment horizontal="center" vertical="center"/>
    </xf>
    <xf numFmtId="3" fontId="5" fillId="25" borderId="18" xfId="97" applyNumberFormat="1" applyFont="1" applyFill="1" applyBorder="1" applyAlignment="1">
      <alignment horizontal="center" vertical="center"/>
    </xf>
    <xf numFmtId="3" fontId="5" fillId="25" borderId="13" xfId="97" applyNumberFormat="1" applyFont="1" applyFill="1" applyBorder="1" applyAlignment="1">
      <alignment horizontal="center" vertical="center"/>
    </xf>
    <xf numFmtId="3" fontId="4" fillId="25" borderId="14" xfId="97" applyNumberFormat="1" applyFont="1" applyFill="1" applyBorder="1" applyAlignment="1">
      <alignment horizontal="center" vertical="center"/>
    </xf>
    <xf numFmtId="3" fontId="4" fillId="25" borderId="13" xfId="97" applyNumberFormat="1" applyFont="1" applyFill="1" applyBorder="1" applyAlignment="1">
      <alignment horizontal="center" vertical="center"/>
    </xf>
    <xf numFmtId="0" fontId="4" fillId="25" borderId="24" xfId="97" applyFont="1" applyFill="1" applyBorder="1" applyAlignment="1">
      <alignment horizontal="center" vertical="center" wrapText="1"/>
    </xf>
    <xf numFmtId="0" fontId="4" fillId="25" borderId="12" xfId="97" applyFont="1" applyFill="1" applyBorder="1" applyAlignment="1">
      <alignment horizontal="center" vertical="center" wrapText="1"/>
    </xf>
    <xf numFmtId="0" fontId="4" fillId="25" borderId="25" xfId="97" applyFont="1" applyFill="1" applyBorder="1" applyAlignment="1">
      <alignment horizontal="center" vertical="center" wrapText="1"/>
    </xf>
    <xf numFmtId="3" fontId="4" fillId="25" borderId="11" xfId="97" applyNumberFormat="1" applyFont="1" applyFill="1" applyBorder="1" applyAlignment="1">
      <alignment horizontal="center" vertical="center"/>
    </xf>
    <xf numFmtId="3" fontId="5" fillId="25" borderId="11" xfId="97" applyNumberFormat="1" applyFont="1" applyFill="1" applyBorder="1" applyAlignment="1">
      <alignment horizontal="center" vertical="center"/>
    </xf>
    <xf numFmtId="0" fontId="9" fillId="24" borderId="0" xfId="97" applyFont="1" applyFill="1" applyBorder="1" applyAlignment="1">
      <alignment horizontal="center" vertical="center" wrapText="1"/>
    </xf>
    <xf numFmtId="0" fontId="9" fillId="24" borderId="22" xfId="97" applyFont="1" applyFill="1" applyBorder="1" applyAlignment="1">
      <alignment horizontal="center" vertical="center" wrapText="1"/>
    </xf>
    <xf numFmtId="0" fontId="4" fillId="26" borderId="12" xfId="97" applyFont="1" applyFill="1" applyBorder="1" applyAlignment="1">
      <alignment horizontal="center" vertical="center" wrapText="1"/>
    </xf>
    <xf numFmtId="0" fontId="4" fillId="26" borderId="17" xfId="97" applyFont="1" applyFill="1" applyBorder="1" applyAlignment="1">
      <alignment horizontal="center" vertical="center" wrapText="1"/>
    </xf>
    <xf numFmtId="0" fontId="4" fillId="26" borderId="25" xfId="97" applyFont="1" applyFill="1" applyBorder="1" applyAlignment="1">
      <alignment horizontal="center" vertical="center" wrapText="1"/>
    </xf>
    <xf numFmtId="0" fontId="2" fillId="24" borderId="0" xfId="97" applyFont="1" applyFill="1" applyAlignment="1"/>
  </cellXfs>
  <cellStyles count="274">
    <cellStyle name="20% - Èmfasi1" xfId="1"/>
    <cellStyle name="20% - Èmfasi1 2" xfId="2"/>
    <cellStyle name="20% - Èmfasi2" xfId="3"/>
    <cellStyle name="20% - Èmfasi2 2" xfId="4"/>
    <cellStyle name="20% - Èmfasi3" xfId="5"/>
    <cellStyle name="20% - Èmfasi3 2" xfId="6"/>
    <cellStyle name="20% - Èmfasi4" xfId="7"/>
    <cellStyle name="20% - Èmfasi4 2" xfId="8"/>
    <cellStyle name="20% - Èmfasi5" xfId="9"/>
    <cellStyle name="20% - Èmfasi5 2" xfId="10"/>
    <cellStyle name="20% - Èmfasi6" xfId="11"/>
    <cellStyle name="20% - Èmfasi6 2" xfId="12"/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Èmfasi1" xfId="19"/>
    <cellStyle name="40% - Èmfasi1 2" xfId="20"/>
    <cellStyle name="40% - Èmfasi2" xfId="21"/>
    <cellStyle name="40% - Èmfasi2 2" xfId="22"/>
    <cellStyle name="40% - Èmfasi3" xfId="23"/>
    <cellStyle name="40% - Èmfasi3 2" xfId="24"/>
    <cellStyle name="40% - Èmfasi4" xfId="25"/>
    <cellStyle name="40% - Èmfasi4 2" xfId="26"/>
    <cellStyle name="40% - Èmfasi5" xfId="27"/>
    <cellStyle name="40% - Èmfasi5 2" xfId="28"/>
    <cellStyle name="40% - Èmfasi6" xfId="29"/>
    <cellStyle name="40% - Èmfasi6 2" xfId="30"/>
    <cellStyle name="40% - Énfasis1 2" xfId="31"/>
    <cellStyle name="40% - Énfasis2 2" xfId="32"/>
    <cellStyle name="40% - Énfasis3 2" xfId="33"/>
    <cellStyle name="40% - Énfasis4 2" xfId="34"/>
    <cellStyle name="40% - Énfasis5 2" xfId="35"/>
    <cellStyle name="40% - Énfasis6 2" xfId="36"/>
    <cellStyle name="60% - Èmfasi1" xfId="37"/>
    <cellStyle name="60% - Èmfasi1 2" xfId="38"/>
    <cellStyle name="60% - Èmfasi2" xfId="39"/>
    <cellStyle name="60% - Èmfasi2 2" xfId="40"/>
    <cellStyle name="60% - Èmfasi3" xfId="41"/>
    <cellStyle name="60% - Èmfasi3 2" xfId="42"/>
    <cellStyle name="60% - Èmfasi4" xfId="43"/>
    <cellStyle name="60% - Èmfasi4 2" xfId="44"/>
    <cellStyle name="60% - Èmfasi5" xfId="45"/>
    <cellStyle name="60% - Èmfasi5 2" xfId="46"/>
    <cellStyle name="60% - Èmfasi6" xfId="47"/>
    <cellStyle name="60% - Èmfasi6 2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Bé" xfId="55"/>
    <cellStyle name="Bé 2" xfId="56"/>
    <cellStyle name="Buena 2" xfId="57"/>
    <cellStyle name="Càlcul" xfId="58"/>
    <cellStyle name="Càlcul 2" xfId="59"/>
    <cellStyle name="Cálculo 2" xfId="60"/>
    <cellStyle name="Cel·la de comprovació" xfId="61"/>
    <cellStyle name="Cel·la de comprovació 2" xfId="62"/>
    <cellStyle name="Cel·la enllaçada" xfId="63"/>
    <cellStyle name="Cel·la enllaçada 2" xfId="64"/>
    <cellStyle name="Celda de comprobación 2" xfId="65"/>
    <cellStyle name="Celda vinculada 2" xfId="66"/>
    <cellStyle name="Èmfasi1" xfId="67"/>
    <cellStyle name="Èmfasi1 2" xfId="68"/>
    <cellStyle name="Èmfasi2" xfId="69"/>
    <cellStyle name="Èmfasi2 2" xfId="70"/>
    <cellStyle name="Èmfasi3" xfId="71"/>
    <cellStyle name="Èmfasi3 2" xfId="72"/>
    <cellStyle name="Èmfasi4" xfId="73"/>
    <cellStyle name="Èmfasi4 2" xfId="74"/>
    <cellStyle name="Èmfasi5" xfId="75"/>
    <cellStyle name="Èmfasi5 2" xfId="76"/>
    <cellStyle name="Èmfasi6" xfId="77"/>
    <cellStyle name="Èmfasi6 2" xfId="78"/>
    <cellStyle name="Encabezado 4 2" xfId="79"/>
    <cellStyle name="Énfasis1 2" xfId="80"/>
    <cellStyle name="Énfasis2 2" xfId="81"/>
    <cellStyle name="Énfasis3 2" xfId="82"/>
    <cellStyle name="Énfasis4 2" xfId="83"/>
    <cellStyle name="Énfasis5 2" xfId="84"/>
    <cellStyle name="Énfasis6 2" xfId="85"/>
    <cellStyle name="Entrada 2" xfId="86"/>
    <cellStyle name="Euro" xfId="87"/>
    <cellStyle name="Euro 2" xfId="88"/>
    <cellStyle name="Hipervínculo" xfId="89" builtinId="8"/>
    <cellStyle name="Incorrecte" xfId="90"/>
    <cellStyle name="Incorrecte 2" xfId="91"/>
    <cellStyle name="Incorrecto 2" xfId="92"/>
    <cellStyle name="Millares 2" xfId="93"/>
    <cellStyle name="Millares 2 2" xfId="94"/>
    <cellStyle name="Millares 3" xfId="95"/>
    <cellStyle name="Neutral 2" xfId="96"/>
    <cellStyle name="Normal" xfId="0" builtinId="0"/>
    <cellStyle name="Normal 10" xfId="160"/>
    <cellStyle name="Normal 11" xfId="272"/>
    <cellStyle name="Normal 2" xfId="97"/>
    <cellStyle name="Normal 2 10" xfId="273"/>
    <cellStyle name="Normal 2 2" xfId="98"/>
    <cellStyle name="Normal 2 2 2" xfId="99"/>
    <cellStyle name="Normal 2 2 2 2" xfId="177"/>
    <cellStyle name="Normal 2 2 2 2 2" xfId="200"/>
    <cellStyle name="Normal 2 2 2 2 2 2" xfId="212"/>
    <cellStyle name="Normal 2 2 2 2 3" xfId="213"/>
    <cellStyle name="Normal 2 2 2 2 4" xfId="211"/>
    <cellStyle name="Normal 2 2 2 3" xfId="185"/>
    <cellStyle name="Normal 2 2 2 3 2" xfId="207"/>
    <cellStyle name="Normal 2 2 2 3 2 2" xfId="215"/>
    <cellStyle name="Normal 2 2 2 3 3" xfId="216"/>
    <cellStyle name="Normal 2 2 2 3 4" xfId="214"/>
    <cellStyle name="Normal 2 2 2 4" xfId="193"/>
    <cellStyle name="Normal 2 2 2 4 2" xfId="217"/>
    <cellStyle name="Normal 2 2 2 5" xfId="218"/>
    <cellStyle name="Normal 2 2 2 6" xfId="210"/>
    <cellStyle name="Normal 2 2 2 7" xfId="168"/>
    <cellStyle name="Normal 2 2 3" xfId="100"/>
    <cellStyle name="Normal 2 2 3 2" xfId="202"/>
    <cellStyle name="Normal 2 2 3 2 2" xfId="220"/>
    <cellStyle name="Normal 2 2 3 3" xfId="221"/>
    <cellStyle name="Normal 2 2 3 4" xfId="219"/>
    <cellStyle name="Normal 2 2 3 5" xfId="179"/>
    <cellStyle name="Normal 2 2 4" xfId="159"/>
    <cellStyle name="Normal 2 2 4 2" xfId="199"/>
    <cellStyle name="Normal 2 2 4 2 2" xfId="223"/>
    <cellStyle name="Normal 2 2 4 3" xfId="224"/>
    <cellStyle name="Normal 2 2 4 4" xfId="222"/>
    <cellStyle name="Normal 2 2 4 5" xfId="174"/>
    <cellStyle name="Normal 2 2 5" xfId="190"/>
    <cellStyle name="Normal 2 2 5 2" xfId="225"/>
    <cellStyle name="Normal 2 2 6" xfId="226"/>
    <cellStyle name="Normal 2 2 7" xfId="209"/>
    <cellStyle name="Normal 2 2 8" xfId="165"/>
    <cellStyle name="Normal 2 3" xfId="101"/>
    <cellStyle name="Normal 2 3 2" xfId="102"/>
    <cellStyle name="Normal 2 3 2 2" xfId="195"/>
    <cellStyle name="Normal 2 3 2 2 2" xfId="229"/>
    <cellStyle name="Normal 2 3 2 3" xfId="103"/>
    <cellStyle name="Normal 2 3 2 3 2" xfId="230"/>
    <cellStyle name="Normal 2 3 2 4" xfId="228"/>
    <cellStyle name="Normal 2 3 2 5" xfId="170"/>
    <cellStyle name="Normal 2 3 3" xfId="104"/>
    <cellStyle name="Normal 2 3 3 2" xfId="205"/>
    <cellStyle name="Normal 2 3 3 2 2" xfId="232"/>
    <cellStyle name="Normal 2 3 3 3" xfId="233"/>
    <cellStyle name="Normal 2 3 3 4" xfId="231"/>
    <cellStyle name="Normal 2 3 3 5" xfId="183"/>
    <cellStyle name="Normal 2 3 4" xfId="191"/>
    <cellStyle name="Normal 2 3 4 2" xfId="234"/>
    <cellStyle name="Normal 2 3 5" xfId="235"/>
    <cellStyle name="Normal 2 3 6" xfId="227"/>
    <cellStyle name="Normal 2 3 7" xfId="166"/>
    <cellStyle name="Normal 2 4" xfId="105"/>
    <cellStyle name="Normal 2 4 2" xfId="201"/>
    <cellStyle name="Normal 2 4 2 2" xfId="237"/>
    <cellStyle name="Normal 2 4 3" xfId="238"/>
    <cellStyle name="Normal 2 4 4" xfId="236"/>
    <cellStyle name="Normal 2 4 5" xfId="178"/>
    <cellStyle name="Normal 2 5" xfId="106"/>
    <cellStyle name="Normal 2 5 2" xfId="196"/>
    <cellStyle name="Normal 2 5 2 2" xfId="240"/>
    <cellStyle name="Normal 2 5 3" xfId="241"/>
    <cellStyle name="Normal 2 5 4" xfId="239"/>
    <cellStyle name="Normal 2 5 5" xfId="171"/>
    <cellStyle name="Normal 2 6" xfId="187"/>
    <cellStyle name="Normal 2 6 2" xfId="242"/>
    <cellStyle name="Normal 2 7" xfId="243"/>
    <cellStyle name="Normal 2 8" xfId="208"/>
    <cellStyle name="Normal 2 9" xfId="162"/>
    <cellStyle name="Normal 2_Bovino_Cataluña_2011-11-15- enviat MARM Definitiu" xfId="107"/>
    <cellStyle name="Normal 3" xfId="108"/>
    <cellStyle name="Normal 3 2" xfId="109"/>
    <cellStyle name="Normal 3 2 2" xfId="110"/>
    <cellStyle name="Normal 3 2 2 2" xfId="169"/>
    <cellStyle name="Normal 3 2 2 2 2" xfId="194"/>
    <cellStyle name="Normal 3 2 2 2 2 2" xfId="248"/>
    <cellStyle name="Normal 3 2 2 2 3" xfId="249"/>
    <cellStyle name="Normal 3 2 2 2 4" xfId="247"/>
    <cellStyle name="Normal 3 2 2 3" xfId="184"/>
    <cellStyle name="Normal 3 2 2 3 2" xfId="206"/>
    <cellStyle name="Normal 3 2 2 3 2 2" xfId="251"/>
    <cellStyle name="Normal 3 2 2 3 3" xfId="252"/>
    <cellStyle name="Normal 3 2 2 3 4" xfId="250"/>
    <cellStyle name="Normal 3 2 2 4" xfId="192"/>
    <cellStyle name="Normal 3 2 2 4 2" xfId="253"/>
    <cellStyle name="Normal 3 2 2 5" xfId="254"/>
    <cellStyle name="Normal 3 2 2 6" xfId="246"/>
    <cellStyle name="Normal 3 2 2 7" xfId="167"/>
    <cellStyle name="Normal 3 2 3" xfId="153"/>
    <cellStyle name="Normal 3 2 3 2" xfId="204"/>
    <cellStyle name="Normal 3 2 3 2 2" xfId="256"/>
    <cellStyle name="Normal 3 2 3 3" xfId="257"/>
    <cellStyle name="Normal 3 2 3 4" xfId="255"/>
    <cellStyle name="Normal 3 2 3 5" xfId="181"/>
    <cellStyle name="Normal 3 2 4" xfId="173"/>
    <cellStyle name="Normal 3 2 4 2" xfId="198"/>
    <cellStyle name="Normal 3 2 4 2 2" xfId="259"/>
    <cellStyle name="Normal 3 2 4 3" xfId="260"/>
    <cellStyle name="Normal 3 2 4 4" xfId="258"/>
    <cellStyle name="Normal 3 2 5" xfId="189"/>
    <cellStyle name="Normal 3 2 5 2" xfId="261"/>
    <cellStyle name="Normal 3 2 6" xfId="262"/>
    <cellStyle name="Normal 3 2 7" xfId="245"/>
    <cellStyle name="Normal 3 2 8" xfId="164"/>
    <cellStyle name="Normal 3 3" xfId="180"/>
    <cellStyle name="Normal 3 3 2" xfId="203"/>
    <cellStyle name="Normal 3 3 2 2" xfId="264"/>
    <cellStyle name="Normal 3 3 3" xfId="265"/>
    <cellStyle name="Normal 3 3 4" xfId="263"/>
    <cellStyle name="Normal 3 4" xfId="172"/>
    <cellStyle name="Normal 3 4 2" xfId="197"/>
    <cellStyle name="Normal 3 4 2 2" xfId="267"/>
    <cellStyle name="Normal 3 4 3" xfId="268"/>
    <cellStyle name="Normal 3 4 4" xfId="266"/>
    <cellStyle name="Normal 3 5" xfId="188"/>
    <cellStyle name="Normal 3 5 2" xfId="269"/>
    <cellStyle name="Normal 3 6" xfId="270"/>
    <cellStyle name="Normal 3 7" xfId="244"/>
    <cellStyle name="Normal 3 8" xfId="163"/>
    <cellStyle name="Normal 4" xfId="111"/>
    <cellStyle name="Normal 4 2" xfId="112"/>
    <cellStyle name="Normal 4 2 2" xfId="113"/>
    <cellStyle name="Normal 4 2 2 2" xfId="176"/>
    <cellStyle name="Normal 4 3" xfId="114"/>
    <cellStyle name="Normal 4 3 2" xfId="186"/>
    <cellStyle name="Normal 4 3 3" xfId="182"/>
    <cellStyle name="Normal 5" xfId="115"/>
    <cellStyle name="Normal 5 2" xfId="154"/>
    <cellStyle name="Normal 5 3" xfId="161"/>
    <cellStyle name="Normal 6" xfId="116"/>
    <cellStyle name="Normal 6 2" xfId="156"/>
    <cellStyle name="Normal 6 3" xfId="155"/>
    <cellStyle name="Normal 7" xfId="117"/>
    <cellStyle name="Normal 7 2" xfId="158"/>
    <cellStyle name="Normal 7 3" xfId="157"/>
    <cellStyle name="Normal 7 4" xfId="271"/>
    <cellStyle name="Normal 8" xfId="152"/>
    <cellStyle name="Normal 9" xfId="151"/>
    <cellStyle name="Nota" xfId="118"/>
    <cellStyle name="Notas 2" xfId="119"/>
    <cellStyle name="pepe" xfId="120"/>
    <cellStyle name="Percentatge 2" xfId="121"/>
    <cellStyle name="Percentual_CATALUNYA_bovi1110" xfId="122"/>
    <cellStyle name="Porcentaje 2" xfId="123"/>
    <cellStyle name="Porcentual 2" xfId="124"/>
    <cellStyle name="Porcentual 2 2" xfId="125"/>
    <cellStyle name="Porcentual 3" xfId="126"/>
    <cellStyle name="Porcentual 3 2" xfId="175"/>
    <cellStyle name="Publication1" xfId="127"/>
    <cellStyle name="Resultat" xfId="128"/>
    <cellStyle name="Resultat 2" xfId="129"/>
    <cellStyle name="Salida 2" xfId="130"/>
    <cellStyle name="Text d'advertiment" xfId="131"/>
    <cellStyle name="Text d'advertiment 2" xfId="132"/>
    <cellStyle name="Text explicatiu" xfId="133"/>
    <cellStyle name="Text explicatiu 2" xfId="134"/>
    <cellStyle name="Texto de advertencia 2" xfId="135"/>
    <cellStyle name="Texto explicativo 2" xfId="136"/>
    <cellStyle name="Títol" xfId="137"/>
    <cellStyle name="Títol 1" xfId="138"/>
    <cellStyle name="Títol 1 2" xfId="139"/>
    <cellStyle name="Títol 2" xfId="140"/>
    <cellStyle name="Títol 2 2" xfId="141"/>
    <cellStyle name="Títol 3" xfId="142"/>
    <cellStyle name="Títol 3 2" xfId="143"/>
    <cellStyle name="Títol 4" xfId="144"/>
    <cellStyle name="Títol 4 2" xfId="145"/>
    <cellStyle name="Títol 5" xfId="146"/>
    <cellStyle name="Título 2 2" xfId="147"/>
    <cellStyle name="Título 3 2" xfId="148"/>
    <cellStyle name="Título 4" xfId="149"/>
    <cellStyle name="Total 2" xfId="1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BAJO\SEGUR\1996\PREPER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Documents%20and%20Settings/rcad/Escritorio/Anuario%202004/AEA2003-C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Ganaderas09/Eurostat/Livestock%20Regional%20Statistic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roldan/CONFIG~1/Temp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17"/>
  <sheetViews>
    <sheetView tabSelected="1" workbookViewId="0"/>
  </sheetViews>
  <sheetFormatPr baseColWidth="10" defaultRowHeight="12.75" x14ac:dyDescent="0.2"/>
  <cols>
    <col min="2" max="2" width="99.85546875" bestFit="1" customWidth="1"/>
  </cols>
  <sheetData>
    <row r="1" spans="1:3" ht="18" x14ac:dyDescent="0.25">
      <c r="A1" s="5">
        <v>2021</v>
      </c>
      <c r="B1" s="32" t="s">
        <v>63</v>
      </c>
      <c r="C1" s="32"/>
    </row>
    <row r="2" spans="1:3" ht="15.75" x14ac:dyDescent="0.25">
      <c r="A2" s="6">
        <v>1</v>
      </c>
      <c r="B2" s="33" t="s">
        <v>64</v>
      </c>
      <c r="C2" s="33"/>
    </row>
    <row r="3" spans="1:3" ht="15.75" x14ac:dyDescent="0.25">
      <c r="A3" s="6"/>
      <c r="B3" s="30" t="s">
        <v>65</v>
      </c>
      <c r="C3" s="30"/>
    </row>
    <row r="4" spans="1:3" ht="15.75" x14ac:dyDescent="0.25">
      <c r="A4" s="6"/>
      <c r="B4" s="30" t="s">
        <v>66</v>
      </c>
      <c r="C4" s="30"/>
    </row>
    <row r="5" spans="1:3" ht="15.75" x14ac:dyDescent="0.25">
      <c r="A5" s="6">
        <v>2</v>
      </c>
      <c r="B5" s="31" t="s">
        <v>67</v>
      </c>
      <c r="C5" s="31"/>
    </row>
    <row r="6" spans="1:3" x14ac:dyDescent="0.2">
      <c r="A6" s="4"/>
      <c r="B6" s="30" t="s">
        <v>68</v>
      </c>
      <c r="C6" s="30"/>
    </row>
    <row r="7" spans="1:3" x14ac:dyDescent="0.2">
      <c r="A7" s="4"/>
      <c r="B7" s="30" t="s">
        <v>69</v>
      </c>
      <c r="C7" s="30"/>
    </row>
    <row r="8" spans="1:3" x14ac:dyDescent="0.2">
      <c r="A8" s="4"/>
      <c r="B8" s="30" t="s">
        <v>70</v>
      </c>
      <c r="C8" s="30"/>
    </row>
    <row r="9" spans="1:3" ht="15.75" x14ac:dyDescent="0.25">
      <c r="A9" s="6">
        <v>3</v>
      </c>
      <c r="B9" s="31" t="s">
        <v>59</v>
      </c>
      <c r="C9" s="31"/>
    </row>
    <row r="10" spans="1:3" x14ac:dyDescent="0.2">
      <c r="A10" s="4"/>
      <c r="B10" s="30" t="s">
        <v>71</v>
      </c>
      <c r="C10" s="30"/>
    </row>
    <row r="11" spans="1:3" x14ac:dyDescent="0.2">
      <c r="A11" s="4"/>
      <c r="B11" s="30" t="s">
        <v>72</v>
      </c>
      <c r="C11" s="30"/>
    </row>
    <row r="12" spans="1:3" ht="15.75" x14ac:dyDescent="0.25">
      <c r="A12" s="6">
        <v>4</v>
      </c>
      <c r="B12" s="31" t="s">
        <v>60</v>
      </c>
      <c r="C12" s="31"/>
    </row>
    <row r="13" spans="1:3" x14ac:dyDescent="0.2">
      <c r="A13" s="4"/>
      <c r="B13" s="30" t="s">
        <v>73</v>
      </c>
      <c r="C13" s="30"/>
    </row>
    <row r="14" spans="1:3" x14ac:dyDescent="0.2">
      <c r="A14" s="4"/>
      <c r="B14" s="4"/>
      <c r="C14" s="4"/>
    </row>
    <row r="15" spans="1:3" x14ac:dyDescent="0.2">
      <c r="A15" s="4"/>
      <c r="B15" s="4"/>
      <c r="C15" s="4"/>
    </row>
    <row r="16" spans="1:3" x14ac:dyDescent="0.2">
      <c r="A16" s="4"/>
      <c r="B16" s="4"/>
      <c r="C16" s="4"/>
    </row>
    <row r="17" spans="1:3" x14ac:dyDescent="0.2">
      <c r="A17" s="4"/>
      <c r="B17" s="4"/>
      <c r="C17" s="4"/>
    </row>
  </sheetData>
  <mergeCells count="13">
    <mergeCell ref="B13:C13"/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hyperlinks>
    <hyperlink ref="B3:C3" location="'1.1'!A1" display="1.1 Salidas de ganado bovino a vida o a sacrificio por tipo de ganado"/>
    <hyperlink ref="B4:C4" location="'1.2'!A1" display="1.2 Salidas de ganado vacuno según CCAA o país de destino"/>
    <hyperlink ref="B6:C6" location="'2.1'!A1" display="2.1. Movimiento Comercial Pecuario VENTAS GANADO OVINO"/>
    <hyperlink ref="B7:C7" location="'2.2'!A1" display="2.2. Salidas de ganado caprino a vida o a sacrificio por tipo de ganado"/>
    <hyperlink ref="B10:C10" location="'3.1'!A1" display="3.1 Salidas de ganado porcino a vida o a sacrificio por tipo de ganado"/>
    <hyperlink ref="B11:C11" location="'3.2'!A1" display="3.2 Salidas de ganado porcino según CCAA o país de destino"/>
    <hyperlink ref="B8:C8" location="'2.3'!A1" display="2.3. Salidas de ganado ovino-caprino según CCAA o país de destino"/>
    <hyperlink ref="B13" location="'4.1'!A1" display="4.1. Salidas de ganado cunícola"/>
  </hyperlink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M42"/>
  <sheetViews>
    <sheetView workbookViewId="0"/>
  </sheetViews>
  <sheetFormatPr baseColWidth="10" defaultColWidth="9.140625" defaultRowHeight="12.75" x14ac:dyDescent="0.2"/>
  <cols>
    <col min="1" max="1" width="11.28515625" bestFit="1" customWidth="1"/>
    <col min="2" max="2" width="19.42578125" bestFit="1" customWidth="1"/>
    <col min="3" max="13" width="12.7109375" customWidth="1"/>
  </cols>
  <sheetData>
    <row r="1" spans="1:13" s="4" customFormat="1" x14ac:dyDescent="0.2"/>
    <row r="2" spans="1:13" s="4" customFormat="1" x14ac:dyDescent="0.2"/>
    <row r="5" spans="1:13" ht="15.75" x14ac:dyDescent="0.2">
      <c r="A5" s="34" t="s">
        <v>115</v>
      </c>
      <c r="B5" s="35"/>
      <c r="C5" s="36" t="s">
        <v>76</v>
      </c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5.75" x14ac:dyDescent="0.2">
      <c r="A6" s="34"/>
      <c r="B6" s="35"/>
      <c r="C6" s="36" t="s">
        <v>77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">
      <c r="A7" s="38" t="s">
        <v>30</v>
      </c>
      <c r="B7" s="38"/>
      <c r="C7" s="40" t="s">
        <v>31</v>
      </c>
      <c r="D7" s="41"/>
      <c r="E7" s="41"/>
      <c r="F7" s="41"/>
      <c r="G7" s="41"/>
      <c r="H7" s="41"/>
      <c r="I7" s="41"/>
      <c r="J7" s="41"/>
      <c r="K7" s="41"/>
      <c r="L7" s="41"/>
      <c r="M7" s="42"/>
    </row>
    <row r="8" spans="1:13" x14ac:dyDescent="0.2">
      <c r="A8" s="39"/>
      <c r="B8" s="39"/>
      <c r="C8" s="43" t="s">
        <v>32</v>
      </c>
      <c r="D8" s="44"/>
      <c r="E8" s="44"/>
      <c r="F8" s="44"/>
      <c r="G8" s="44"/>
      <c r="H8" s="45"/>
      <c r="I8" s="46" t="s">
        <v>33</v>
      </c>
      <c r="J8" s="47"/>
      <c r="K8" s="50" t="s">
        <v>34</v>
      </c>
      <c r="L8" s="50"/>
      <c r="M8" s="50"/>
    </row>
    <row r="9" spans="1:13" x14ac:dyDescent="0.2">
      <c r="A9" s="50" t="s">
        <v>78</v>
      </c>
      <c r="B9" s="50" t="s">
        <v>35</v>
      </c>
      <c r="C9" s="43" t="s">
        <v>1</v>
      </c>
      <c r="D9" s="45"/>
      <c r="E9" s="43" t="s">
        <v>2</v>
      </c>
      <c r="F9" s="45"/>
      <c r="G9" s="43" t="s">
        <v>3</v>
      </c>
      <c r="H9" s="45"/>
      <c r="I9" s="48"/>
      <c r="J9" s="49"/>
      <c r="K9" s="50"/>
      <c r="L9" s="50"/>
      <c r="M9" s="50"/>
    </row>
    <row r="10" spans="1:13" x14ac:dyDescent="0.2">
      <c r="A10" s="50"/>
      <c r="B10" s="50"/>
      <c r="C10" s="28" t="s">
        <v>7</v>
      </c>
      <c r="D10" s="28" t="s">
        <v>8</v>
      </c>
      <c r="E10" s="28" t="s">
        <v>7</v>
      </c>
      <c r="F10" s="28" t="s">
        <v>8</v>
      </c>
      <c r="G10" s="28" t="s">
        <v>7</v>
      </c>
      <c r="H10" s="28" t="s">
        <v>8</v>
      </c>
      <c r="I10" s="28" t="s">
        <v>7</v>
      </c>
      <c r="J10" s="28" t="s">
        <v>8</v>
      </c>
      <c r="K10" s="28" t="s">
        <v>7</v>
      </c>
      <c r="L10" s="28" t="s">
        <v>8</v>
      </c>
      <c r="M10" s="28" t="s">
        <v>6</v>
      </c>
    </row>
    <row r="11" spans="1:13" x14ac:dyDescent="0.2">
      <c r="A11" s="52" t="s">
        <v>1</v>
      </c>
      <c r="B11" s="7" t="s">
        <v>36</v>
      </c>
      <c r="C11" s="8">
        <v>136680</v>
      </c>
      <c r="D11" s="8">
        <v>31076</v>
      </c>
      <c r="E11" s="8">
        <v>5465</v>
      </c>
      <c r="F11" s="8">
        <v>0</v>
      </c>
      <c r="G11" s="8">
        <v>8874</v>
      </c>
      <c r="H11" s="8">
        <v>4279</v>
      </c>
      <c r="I11" s="8">
        <v>81378</v>
      </c>
      <c r="J11" s="8">
        <v>82481</v>
      </c>
      <c r="K11" s="9">
        <f t="shared" ref="K11:L17" si="0">C11+E11+G11+I11</f>
        <v>232397</v>
      </c>
      <c r="L11" s="9">
        <f t="shared" si="0"/>
        <v>117836</v>
      </c>
      <c r="M11" s="10">
        <f>K11+L11</f>
        <v>350233</v>
      </c>
    </row>
    <row r="12" spans="1:13" x14ac:dyDescent="0.2">
      <c r="A12" s="52"/>
      <c r="B12" s="7" t="s">
        <v>37</v>
      </c>
      <c r="C12" s="8">
        <v>1281</v>
      </c>
      <c r="D12" s="8">
        <v>10337</v>
      </c>
      <c r="E12" s="8">
        <v>3</v>
      </c>
      <c r="F12" s="8">
        <v>0</v>
      </c>
      <c r="G12" s="8">
        <v>15</v>
      </c>
      <c r="H12" s="8">
        <v>2470</v>
      </c>
      <c r="I12" s="8">
        <v>4316</v>
      </c>
      <c r="J12" s="8">
        <v>11580</v>
      </c>
      <c r="K12" s="9">
        <f t="shared" si="0"/>
        <v>5615</v>
      </c>
      <c r="L12" s="9">
        <f t="shared" si="0"/>
        <v>24387</v>
      </c>
      <c r="M12" s="10">
        <f t="shared" ref="M12:M34" si="1">K12+L12</f>
        <v>30002</v>
      </c>
    </row>
    <row r="13" spans="1:13" x14ac:dyDescent="0.2">
      <c r="A13" s="52"/>
      <c r="B13" s="7" t="s">
        <v>38</v>
      </c>
      <c r="C13" s="8">
        <v>412</v>
      </c>
      <c r="D13" s="8">
        <v>137</v>
      </c>
      <c r="E13" s="8">
        <v>0</v>
      </c>
      <c r="F13" s="8">
        <v>0</v>
      </c>
      <c r="G13" s="8"/>
      <c r="H13" s="8">
        <v>9</v>
      </c>
      <c r="I13" s="8">
        <v>405</v>
      </c>
      <c r="J13" s="8">
        <v>606</v>
      </c>
      <c r="K13" s="9">
        <f t="shared" si="0"/>
        <v>817</v>
      </c>
      <c r="L13" s="9">
        <f t="shared" si="0"/>
        <v>752</v>
      </c>
      <c r="M13" s="10">
        <f t="shared" si="1"/>
        <v>1569</v>
      </c>
    </row>
    <row r="14" spans="1:13" x14ac:dyDescent="0.2">
      <c r="A14" s="52"/>
      <c r="B14" s="7" t="s">
        <v>39</v>
      </c>
      <c r="C14" s="8">
        <v>12110</v>
      </c>
      <c r="D14" s="8">
        <v>348</v>
      </c>
      <c r="E14" s="8">
        <v>15</v>
      </c>
      <c r="F14" s="8">
        <v>0</v>
      </c>
      <c r="G14" s="8">
        <v>40</v>
      </c>
      <c r="H14" s="8">
        <v>50</v>
      </c>
      <c r="I14" s="8">
        <v>1077</v>
      </c>
      <c r="J14" s="8">
        <v>1591</v>
      </c>
      <c r="K14" s="9">
        <f t="shared" si="0"/>
        <v>13242</v>
      </c>
      <c r="L14" s="9">
        <f t="shared" si="0"/>
        <v>1989</v>
      </c>
      <c r="M14" s="10">
        <f t="shared" si="1"/>
        <v>15231</v>
      </c>
    </row>
    <row r="15" spans="1:13" x14ac:dyDescent="0.2">
      <c r="A15" s="52"/>
      <c r="B15" s="7" t="s">
        <v>40</v>
      </c>
      <c r="C15" s="8">
        <v>325</v>
      </c>
      <c r="D15" s="8">
        <v>21</v>
      </c>
      <c r="E15" s="8">
        <v>0</v>
      </c>
      <c r="F15" s="8">
        <v>0</v>
      </c>
      <c r="G15" s="8">
        <v>4</v>
      </c>
      <c r="H15" s="8"/>
      <c r="I15" s="8">
        <v>566</v>
      </c>
      <c r="J15" s="8">
        <v>2405</v>
      </c>
      <c r="K15" s="9">
        <f t="shared" si="0"/>
        <v>895</v>
      </c>
      <c r="L15" s="9">
        <f t="shared" si="0"/>
        <v>2426</v>
      </c>
      <c r="M15" s="10">
        <f t="shared" si="1"/>
        <v>3321</v>
      </c>
    </row>
    <row r="16" spans="1:13" x14ac:dyDescent="0.2">
      <c r="A16" s="52"/>
      <c r="B16" s="7" t="s">
        <v>41</v>
      </c>
      <c r="C16" s="8">
        <v>910</v>
      </c>
      <c r="D16" s="8">
        <v>29102</v>
      </c>
      <c r="E16" s="8">
        <v>0</v>
      </c>
      <c r="F16" s="8">
        <v>0</v>
      </c>
      <c r="G16" s="8">
        <v>21</v>
      </c>
      <c r="H16" s="8">
        <v>4512</v>
      </c>
      <c r="I16" s="8">
        <v>20770</v>
      </c>
      <c r="J16" s="8">
        <v>77071</v>
      </c>
      <c r="K16" s="9">
        <f t="shared" si="0"/>
        <v>21701</v>
      </c>
      <c r="L16" s="9">
        <f t="shared" si="0"/>
        <v>110685</v>
      </c>
      <c r="M16" s="10">
        <f t="shared" si="1"/>
        <v>132386</v>
      </c>
    </row>
    <row r="17" spans="1:13" x14ac:dyDescent="0.2">
      <c r="A17" s="52"/>
      <c r="B17" s="7" t="s">
        <v>42</v>
      </c>
      <c r="C17" s="8">
        <v>339</v>
      </c>
      <c r="D17" s="8">
        <v>164</v>
      </c>
      <c r="E17" s="8">
        <v>1</v>
      </c>
      <c r="F17" s="8">
        <v>0</v>
      </c>
      <c r="G17" s="8">
        <v>2</v>
      </c>
      <c r="H17" s="8">
        <v>66</v>
      </c>
      <c r="I17" s="8">
        <v>194</v>
      </c>
      <c r="J17" s="8">
        <v>558</v>
      </c>
      <c r="K17" s="9">
        <f t="shared" si="0"/>
        <v>536</v>
      </c>
      <c r="L17" s="9">
        <f t="shared" si="0"/>
        <v>788</v>
      </c>
      <c r="M17" s="10">
        <f t="shared" si="1"/>
        <v>1324</v>
      </c>
    </row>
    <row r="18" spans="1:13" x14ac:dyDescent="0.2">
      <c r="A18" s="51" t="s">
        <v>43</v>
      </c>
      <c r="B18" s="51"/>
      <c r="C18" s="11">
        <f>SUM(C11:C17)</f>
        <v>152057</v>
      </c>
      <c r="D18" s="11">
        <f t="shared" ref="D18:L18" si="2">SUM(D11:D17)</f>
        <v>71185</v>
      </c>
      <c r="E18" s="11">
        <f t="shared" si="2"/>
        <v>5484</v>
      </c>
      <c r="F18" s="11">
        <f t="shared" si="2"/>
        <v>0</v>
      </c>
      <c r="G18" s="11">
        <f t="shared" si="2"/>
        <v>8956</v>
      </c>
      <c r="H18" s="11">
        <f t="shared" si="2"/>
        <v>11386</v>
      </c>
      <c r="I18" s="11">
        <f>SUM(I11:I17)</f>
        <v>108706</v>
      </c>
      <c r="J18" s="11">
        <f>SUM(J11:J17)</f>
        <v>176292</v>
      </c>
      <c r="K18" s="11">
        <f t="shared" si="2"/>
        <v>275203</v>
      </c>
      <c r="L18" s="11">
        <f t="shared" si="2"/>
        <v>258863</v>
      </c>
      <c r="M18" s="10">
        <f t="shared" si="1"/>
        <v>534066</v>
      </c>
    </row>
    <row r="19" spans="1:13" x14ac:dyDescent="0.2">
      <c r="A19" s="52" t="s">
        <v>2</v>
      </c>
      <c r="B19" s="7" t="s">
        <v>36</v>
      </c>
      <c r="C19" s="8">
        <v>2843</v>
      </c>
      <c r="D19" s="8">
        <v>624</v>
      </c>
      <c r="E19" s="8">
        <v>18439</v>
      </c>
      <c r="F19" s="8">
        <v>126</v>
      </c>
      <c r="G19" s="8">
        <v>4182</v>
      </c>
      <c r="H19" s="8">
        <v>725</v>
      </c>
      <c r="I19" s="8">
        <v>8205</v>
      </c>
      <c r="J19" s="8">
        <v>9991</v>
      </c>
      <c r="K19" s="9">
        <f>C19+E19+G19+I19</f>
        <v>33669</v>
      </c>
      <c r="L19" s="9">
        <f>D19+F19+H19+J19</f>
        <v>11466</v>
      </c>
      <c r="M19" s="10">
        <f t="shared" si="1"/>
        <v>45135</v>
      </c>
    </row>
    <row r="20" spans="1:13" x14ac:dyDescent="0.2">
      <c r="A20" s="52"/>
      <c r="B20" s="7" t="s">
        <v>37</v>
      </c>
      <c r="C20" s="8">
        <v>9</v>
      </c>
      <c r="D20" s="8">
        <v>190</v>
      </c>
      <c r="E20" s="8">
        <v>426</v>
      </c>
      <c r="F20" s="8">
        <v>146</v>
      </c>
      <c r="G20" s="8">
        <v>45</v>
      </c>
      <c r="H20" s="8">
        <v>19</v>
      </c>
      <c r="I20" s="8">
        <v>245</v>
      </c>
      <c r="J20" s="8">
        <v>1722</v>
      </c>
      <c r="K20" s="9">
        <f t="shared" ref="K20:L33" si="3">C20+E20+G20+I20</f>
        <v>725</v>
      </c>
      <c r="L20" s="9">
        <f t="shared" si="3"/>
        <v>2077</v>
      </c>
      <c r="M20" s="10">
        <f t="shared" si="1"/>
        <v>2802</v>
      </c>
    </row>
    <row r="21" spans="1:13" x14ac:dyDescent="0.2">
      <c r="A21" s="52"/>
      <c r="B21" s="7" t="s">
        <v>38</v>
      </c>
      <c r="C21" s="8">
        <v>14</v>
      </c>
      <c r="D21" s="8">
        <v>0</v>
      </c>
      <c r="E21" s="8">
        <v>3</v>
      </c>
      <c r="F21" s="8">
        <v>0</v>
      </c>
      <c r="G21" s="8">
        <v>5</v>
      </c>
      <c r="H21" s="8">
        <v>0</v>
      </c>
      <c r="I21" s="8">
        <v>0</v>
      </c>
      <c r="J21" s="8">
        <v>7</v>
      </c>
      <c r="K21" s="9">
        <f t="shared" si="3"/>
        <v>22</v>
      </c>
      <c r="L21" s="9">
        <f t="shared" si="3"/>
        <v>7</v>
      </c>
      <c r="M21" s="10">
        <f t="shared" si="1"/>
        <v>29</v>
      </c>
    </row>
    <row r="22" spans="1:13" x14ac:dyDescent="0.2">
      <c r="A22" s="52"/>
      <c r="B22" s="7" t="s">
        <v>39</v>
      </c>
      <c r="C22" s="8">
        <v>24</v>
      </c>
      <c r="D22" s="8">
        <v>57</v>
      </c>
      <c r="E22" s="8">
        <v>4668</v>
      </c>
      <c r="F22" s="8">
        <v>36</v>
      </c>
      <c r="G22" s="8">
        <v>5</v>
      </c>
      <c r="H22" s="8">
        <v>22</v>
      </c>
      <c r="I22" s="8">
        <v>952</v>
      </c>
      <c r="J22" s="8">
        <v>726</v>
      </c>
      <c r="K22" s="9">
        <f t="shared" si="3"/>
        <v>5649</v>
      </c>
      <c r="L22" s="9">
        <f t="shared" si="3"/>
        <v>841</v>
      </c>
      <c r="M22" s="10">
        <f t="shared" si="1"/>
        <v>6490</v>
      </c>
    </row>
    <row r="23" spans="1:13" x14ac:dyDescent="0.2">
      <c r="A23" s="52"/>
      <c r="B23" s="7" t="s">
        <v>40</v>
      </c>
      <c r="C23" s="8">
        <v>0</v>
      </c>
      <c r="D23" s="8">
        <v>0</v>
      </c>
      <c r="E23" s="8">
        <v>48</v>
      </c>
      <c r="F23" s="8">
        <v>0</v>
      </c>
      <c r="G23" s="8">
        <v>0</v>
      </c>
      <c r="H23" s="8">
        <v>1</v>
      </c>
      <c r="I23" s="8">
        <v>0</v>
      </c>
      <c r="J23" s="8">
        <v>75</v>
      </c>
      <c r="K23" s="9">
        <f t="shared" si="3"/>
        <v>48</v>
      </c>
      <c r="L23" s="9">
        <f t="shared" si="3"/>
        <v>76</v>
      </c>
      <c r="M23" s="10">
        <f t="shared" si="1"/>
        <v>124</v>
      </c>
    </row>
    <row r="24" spans="1:13" x14ac:dyDescent="0.2">
      <c r="A24" s="52"/>
      <c r="B24" s="7" t="s">
        <v>41</v>
      </c>
      <c r="C24" s="8">
        <v>6</v>
      </c>
      <c r="D24" s="8">
        <v>617</v>
      </c>
      <c r="E24" s="8">
        <v>584</v>
      </c>
      <c r="F24" s="8">
        <v>292</v>
      </c>
      <c r="G24" s="8">
        <v>15</v>
      </c>
      <c r="H24" s="8">
        <v>1939</v>
      </c>
      <c r="I24" s="8">
        <v>1316</v>
      </c>
      <c r="J24" s="8">
        <v>12293</v>
      </c>
      <c r="K24" s="9">
        <f t="shared" si="3"/>
        <v>1921</v>
      </c>
      <c r="L24" s="9">
        <f t="shared" si="3"/>
        <v>15141</v>
      </c>
      <c r="M24" s="10">
        <f t="shared" si="1"/>
        <v>17062</v>
      </c>
    </row>
    <row r="25" spans="1:13" x14ac:dyDescent="0.2">
      <c r="A25" s="52"/>
      <c r="B25" s="7" t="s">
        <v>42</v>
      </c>
      <c r="C25" s="8">
        <v>1</v>
      </c>
      <c r="D25" s="8">
        <v>10</v>
      </c>
      <c r="E25" s="8">
        <v>200</v>
      </c>
      <c r="F25" s="8">
        <v>13</v>
      </c>
      <c r="G25" s="8">
        <v>5</v>
      </c>
      <c r="H25" s="8">
        <v>21</v>
      </c>
      <c r="I25" s="8">
        <v>85</v>
      </c>
      <c r="J25" s="8">
        <v>234</v>
      </c>
      <c r="K25" s="9">
        <f t="shared" si="3"/>
        <v>291</v>
      </c>
      <c r="L25" s="9">
        <f t="shared" si="3"/>
        <v>278</v>
      </c>
      <c r="M25" s="10">
        <f t="shared" si="1"/>
        <v>569</v>
      </c>
    </row>
    <row r="26" spans="1:13" x14ac:dyDescent="0.2">
      <c r="A26" s="51" t="s">
        <v>44</v>
      </c>
      <c r="B26" s="51"/>
      <c r="C26" s="11">
        <f t="shared" ref="C26:J26" si="4">SUM(C19:C25)</f>
        <v>2897</v>
      </c>
      <c r="D26" s="11">
        <f t="shared" si="4"/>
        <v>1498</v>
      </c>
      <c r="E26" s="11">
        <f t="shared" si="4"/>
        <v>24368</v>
      </c>
      <c r="F26" s="11">
        <f t="shared" si="4"/>
        <v>613</v>
      </c>
      <c r="G26" s="11">
        <f t="shared" si="4"/>
        <v>4257</v>
      </c>
      <c r="H26" s="11">
        <f t="shared" si="4"/>
        <v>2727</v>
      </c>
      <c r="I26" s="11">
        <f t="shared" si="4"/>
        <v>10803</v>
      </c>
      <c r="J26" s="11">
        <f t="shared" si="4"/>
        <v>25048</v>
      </c>
      <c r="K26" s="10">
        <f t="shared" si="3"/>
        <v>42325</v>
      </c>
      <c r="L26" s="10">
        <f t="shared" si="3"/>
        <v>29886</v>
      </c>
      <c r="M26" s="10">
        <f t="shared" si="1"/>
        <v>72211</v>
      </c>
    </row>
    <row r="27" spans="1:13" x14ac:dyDescent="0.2">
      <c r="A27" s="52" t="s">
        <v>3</v>
      </c>
      <c r="B27" s="7" t="s">
        <v>36</v>
      </c>
      <c r="C27" s="8">
        <v>4805</v>
      </c>
      <c r="D27" s="8">
        <v>2297</v>
      </c>
      <c r="E27" s="8">
        <v>521</v>
      </c>
      <c r="F27" s="8">
        <v>0</v>
      </c>
      <c r="G27" s="8">
        <v>15004</v>
      </c>
      <c r="H27" s="8">
        <v>2952</v>
      </c>
      <c r="I27" s="8">
        <v>12647</v>
      </c>
      <c r="J27" s="8">
        <v>13223</v>
      </c>
      <c r="K27" s="12">
        <f t="shared" si="3"/>
        <v>32977</v>
      </c>
      <c r="L27" s="12">
        <f>D27+F27+H27+J27</f>
        <v>18472</v>
      </c>
      <c r="M27" s="10">
        <f t="shared" si="1"/>
        <v>51449</v>
      </c>
    </row>
    <row r="28" spans="1:13" x14ac:dyDescent="0.2">
      <c r="A28" s="52"/>
      <c r="B28" s="7" t="s">
        <v>37</v>
      </c>
      <c r="C28" s="8">
        <v>32</v>
      </c>
      <c r="D28" s="8">
        <v>269</v>
      </c>
      <c r="E28" s="8">
        <v>3</v>
      </c>
      <c r="F28" s="8">
        <v>0</v>
      </c>
      <c r="G28" s="8">
        <v>104</v>
      </c>
      <c r="H28" s="8">
        <v>3252</v>
      </c>
      <c r="I28" s="8">
        <v>1660</v>
      </c>
      <c r="J28" s="8">
        <v>2655</v>
      </c>
      <c r="K28" s="12">
        <f t="shared" si="3"/>
        <v>1799</v>
      </c>
      <c r="L28" s="12">
        <f t="shared" si="3"/>
        <v>6176</v>
      </c>
      <c r="M28" s="10">
        <f t="shared" si="1"/>
        <v>7975</v>
      </c>
    </row>
    <row r="29" spans="1:13" x14ac:dyDescent="0.2">
      <c r="A29" s="52"/>
      <c r="B29" s="7" t="s">
        <v>38</v>
      </c>
      <c r="C29" s="8">
        <v>0</v>
      </c>
      <c r="D29" s="8">
        <v>39</v>
      </c>
      <c r="E29" s="8">
        <v>0</v>
      </c>
      <c r="F29" s="8">
        <v>0</v>
      </c>
      <c r="G29" s="8">
        <v>275</v>
      </c>
      <c r="H29" s="8">
        <v>15</v>
      </c>
      <c r="I29" s="8">
        <v>3959</v>
      </c>
      <c r="J29" s="8">
        <v>84</v>
      </c>
      <c r="K29" s="12">
        <f t="shared" si="3"/>
        <v>4234</v>
      </c>
      <c r="L29" s="12">
        <f t="shared" si="3"/>
        <v>138</v>
      </c>
      <c r="M29" s="10">
        <f t="shared" si="1"/>
        <v>4372</v>
      </c>
    </row>
    <row r="30" spans="1:13" x14ac:dyDescent="0.2">
      <c r="A30" s="52"/>
      <c r="B30" s="7" t="s">
        <v>39</v>
      </c>
      <c r="C30" s="8">
        <v>138</v>
      </c>
      <c r="D30" s="8">
        <v>115</v>
      </c>
      <c r="E30" s="8">
        <v>8</v>
      </c>
      <c r="F30" s="8">
        <v>0</v>
      </c>
      <c r="G30" s="8">
        <v>291</v>
      </c>
      <c r="H30" s="8">
        <v>180</v>
      </c>
      <c r="I30" s="8">
        <v>538</v>
      </c>
      <c r="J30" s="8">
        <v>475</v>
      </c>
      <c r="K30" s="12">
        <f t="shared" si="3"/>
        <v>975</v>
      </c>
      <c r="L30" s="12">
        <f t="shared" si="3"/>
        <v>770</v>
      </c>
      <c r="M30" s="10">
        <f t="shared" si="1"/>
        <v>1745</v>
      </c>
    </row>
    <row r="31" spans="1:13" x14ac:dyDescent="0.2">
      <c r="A31" s="52"/>
      <c r="B31" s="7" t="s">
        <v>40</v>
      </c>
      <c r="C31" s="8">
        <v>20</v>
      </c>
      <c r="D31" s="8">
        <v>11</v>
      </c>
      <c r="E31" s="8">
        <v>0</v>
      </c>
      <c r="F31" s="8">
        <v>0</v>
      </c>
      <c r="G31" s="8">
        <v>116</v>
      </c>
      <c r="H31" s="8">
        <v>3</v>
      </c>
      <c r="I31" s="8">
        <v>788</v>
      </c>
      <c r="J31" s="8">
        <v>1293</v>
      </c>
      <c r="K31" s="12">
        <f t="shared" si="3"/>
        <v>924</v>
      </c>
      <c r="L31" s="12">
        <f t="shared" si="3"/>
        <v>1307</v>
      </c>
      <c r="M31" s="10">
        <f t="shared" si="1"/>
        <v>2231</v>
      </c>
    </row>
    <row r="32" spans="1:13" x14ac:dyDescent="0.2">
      <c r="A32" s="52"/>
      <c r="B32" s="7" t="s">
        <v>41</v>
      </c>
      <c r="C32" s="8">
        <v>22</v>
      </c>
      <c r="D32" s="8">
        <v>2158</v>
      </c>
      <c r="E32" s="8">
        <v>7</v>
      </c>
      <c r="F32" s="8">
        <v>0</v>
      </c>
      <c r="G32" s="8">
        <v>474</v>
      </c>
      <c r="H32" s="8">
        <v>3415</v>
      </c>
      <c r="I32" s="8">
        <v>3834</v>
      </c>
      <c r="J32" s="8">
        <v>22921</v>
      </c>
      <c r="K32" s="12">
        <f t="shared" si="3"/>
        <v>4337</v>
      </c>
      <c r="L32" s="12">
        <f t="shared" si="3"/>
        <v>28494</v>
      </c>
      <c r="M32" s="10">
        <f t="shared" si="1"/>
        <v>32831</v>
      </c>
    </row>
    <row r="33" spans="1:13" x14ac:dyDescent="0.2">
      <c r="A33" s="52"/>
      <c r="B33" s="7" t="s">
        <v>42</v>
      </c>
      <c r="C33" s="8">
        <v>5</v>
      </c>
      <c r="D33" s="8">
        <v>76</v>
      </c>
      <c r="E33" s="8">
        <v>3</v>
      </c>
      <c r="F33" s="8">
        <v>0</v>
      </c>
      <c r="G33" s="8">
        <v>78</v>
      </c>
      <c r="H33" s="8">
        <v>83</v>
      </c>
      <c r="I33" s="8">
        <v>139</v>
      </c>
      <c r="J33" s="8">
        <v>381</v>
      </c>
      <c r="K33" s="12">
        <f t="shared" si="3"/>
        <v>225</v>
      </c>
      <c r="L33" s="12">
        <f t="shared" si="3"/>
        <v>540</v>
      </c>
      <c r="M33" s="10">
        <f t="shared" si="1"/>
        <v>765</v>
      </c>
    </row>
    <row r="34" spans="1:13" x14ac:dyDescent="0.2">
      <c r="A34" s="51" t="s">
        <v>45</v>
      </c>
      <c r="B34" s="51"/>
      <c r="C34" s="11">
        <f>SUM(C27:C33)</f>
        <v>5022</v>
      </c>
      <c r="D34" s="11">
        <f>SUM(D27:D33)</f>
        <v>4965</v>
      </c>
      <c r="E34" s="11">
        <f>SUM(E27:E33)</f>
        <v>542</v>
      </c>
      <c r="F34" s="11">
        <f t="shared" ref="F34:L34" si="5">SUM(F27:F33)</f>
        <v>0</v>
      </c>
      <c r="G34" s="11">
        <f t="shared" si="5"/>
        <v>16342</v>
      </c>
      <c r="H34" s="11">
        <f t="shared" si="5"/>
        <v>9900</v>
      </c>
      <c r="I34" s="11">
        <f t="shared" si="5"/>
        <v>23565</v>
      </c>
      <c r="J34" s="11">
        <f t="shared" si="5"/>
        <v>41032</v>
      </c>
      <c r="K34" s="11">
        <f t="shared" si="5"/>
        <v>45471</v>
      </c>
      <c r="L34" s="11">
        <f t="shared" si="5"/>
        <v>55897</v>
      </c>
      <c r="M34" s="10">
        <f t="shared" si="1"/>
        <v>101368</v>
      </c>
    </row>
    <row r="35" spans="1:13" x14ac:dyDescent="0.2">
      <c r="A35" s="52" t="s">
        <v>46</v>
      </c>
      <c r="B35" s="7" t="s">
        <v>36</v>
      </c>
      <c r="C35" s="8">
        <f t="shared" ref="C35:L41" si="6">C11+C19+C27</f>
        <v>144328</v>
      </c>
      <c r="D35" s="8">
        <f t="shared" si="6"/>
        <v>33997</v>
      </c>
      <c r="E35" s="8">
        <f t="shared" si="6"/>
        <v>24425</v>
      </c>
      <c r="F35" s="8">
        <f>F11+F19+F27</f>
        <v>126</v>
      </c>
      <c r="G35" s="8">
        <f t="shared" si="6"/>
        <v>28060</v>
      </c>
      <c r="H35" s="8">
        <f t="shared" si="6"/>
        <v>7956</v>
      </c>
      <c r="I35" s="8">
        <f t="shared" si="6"/>
        <v>102230</v>
      </c>
      <c r="J35" s="8">
        <f t="shared" si="6"/>
        <v>105695</v>
      </c>
      <c r="K35" s="8">
        <f t="shared" ref="K35:K41" si="7">C35+E35+G35+I35</f>
        <v>299043</v>
      </c>
      <c r="L35" s="8">
        <f t="shared" si="6"/>
        <v>147774</v>
      </c>
      <c r="M35" s="11">
        <f>K35+L35</f>
        <v>446817</v>
      </c>
    </row>
    <row r="36" spans="1:13" x14ac:dyDescent="0.2">
      <c r="A36" s="52"/>
      <c r="B36" s="7" t="s">
        <v>37</v>
      </c>
      <c r="C36" s="8">
        <f t="shared" si="6"/>
        <v>1322</v>
      </c>
      <c r="D36" s="8">
        <f t="shared" si="6"/>
        <v>10796</v>
      </c>
      <c r="E36" s="8">
        <f t="shared" si="6"/>
        <v>432</v>
      </c>
      <c r="F36" s="8">
        <f t="shared" si="6"/>
        <v>146</v>
      </c>
      <c r="G36" s="8">
        <f t="shared" si="6"/>
        <v>164</v>
      </c>
      <c r="H36" s="8">
        <f t="shared" si="6"/>
        <v>5741</v>
      </c>
      <c r="I36" s="8">
        <f t="shared" si="6"/>
        <v>6221</v>
      </c>
      <c r="J36" s="8">
        <f t="shared" si="6"/>
        <v>15957</v>
      </c>
      <c r="K36" s="8">
        <f t="shared" si="7"/>
        <v>8139</v>
      </c>
      <c r="L36" s="8">
        <f t="shared" si="6"/>
        <v>32640</v>
      </c>
      <c r="M36" s="11">
        <f t="shared" ref="M36:M42" si="8">K36+L36</f>
        <v>40779</v>
      </c>
    </row>
    <row r="37" spans="1:13" x14ac:dyDescent="0.2">
      <c r="A37" s="52"/>
      <c r="B37" s="7" t="s">
        <v>38</v>
      </c>
      <c r="C37" s="8">
        <f t="shared" si="6"/>
        <v>426</v>
      </c>
      <c r="D37" s="8">
        <f t="shared" si="6"/>
        <v>176</v>
      </c>
      <c r="E37" s="8">
        <f t="shared" si="6"/>
        <v>3</v>
      </c>
      <c r="F37" s="8">
        <f t="shared" si="6"/>
        <v>0</v>
      </c>
      <c r="G37" s="8">
        <f t="shared" si="6"/>
        <v>280</v>
      </c>
      <c r="H37" s="8">
        <f t="shared" si="6"/>
        <v>24</v>
      </c>
      <c r="I37" s="8">
        <f t="shared" si="6"/>
        <v>4364</v>
      </c>
      <c r="J37" s="8">
        <f t="shared" si="6"/>
        <v>697</v>
      </c>
      <c r="K37" s="8">
        <f t="shared" si="7"/>
        <v>5073</v>
      </c>
      <c r="L37" s="8">
        <f t="shared" si="6"/>
        <v>897</v>
      </c>
      <c r="M37" s="11">
        <f t="shared" si="8"/>
        <v>5970</v>
      </c>
    </row>
    <row r="38" spans="1:13" x14ac:dyDescent="0.2">
      <c r="A38" s="52"/>
      <c r="B38" s="7" t="s">
        <v>39</v>
      </c>
      <c r="C38" s="8">
        <f t="shared" si="6"/>
        <v>12272</v>
      </c>
      <c r="D38" s="8">
        <f t="shared" si="6"/>
        <v>520</v>
      </c>
      <c r="E38" s="8">
        <f t="shared" si="6"/>
        <v>4691</v>
      </c>
      <c r="F38" s="8">
        <f t="shared" si="6"/>
        <v>36</v>
      </c>
      <c r="G38" s="8">
        <f t="shared" si="6"/>
        <v>336</v>
      </c>
      <c r="H38" s="8">
        <f t="shared" si="6"/>
        <v>252</v>
      </c>
      <c r="I38" s="8">
        <f t="shared" si="6"/>
        <v>2567</v>
      </c>
      <c r="J38" s="8">
        <f t="shared" si="6"/>
        <v>2792</v>
      </c>
      <c r="K38" s="8">
        <f t="shared" si="7"/>
        <v>19866</v>
      </c>
      <c r="L38" s="8">
        <f t="shared" si="6"/>
        <v>3600</v>
      </c>
      <c r="M38" s="11">
        <f t="shared" si="8"/>
        <v>23466</v>
      </c>
    </row>
    <row r="39" spans="1:13" x14ac:dyDescent="0.2">
      <c r="A39" s="52"/>
      <c r="B39" s="7" t="s">
        <v>40</v>
      </c>
      <c r="C39" s="8">
        <f t="shared" si="6"/>
        <v>345</v>
      </c>
      <c r="D39" s="8">
        <f t="shared" si="6"/>
        <v>32</v>
      </c>
      <c r="E39" s="8">
        <f t="shared" si="6"/>
        <v>48</v>
      </c>
      <c r="F39" s="8">
        <f t="shared" si="6"/>
        <v>0</v>
      </c>
      <c r="G39" s="8">
        <f t="shared" si="6"/>
        <v>120</v>
      </c>
      <c r="H39" s="8">
        <f t="shared" si="6"/>
        <v>4</v>
      </c>
      <c r="I39" s="8">
        <f t="shared" si="6"/>
        <v>1354</v>
      </c>
      <c r="J39" s="8">
        <f t="shared" si="6"/>
        <v>3773</v>
      </c>
      <c r="K39" s="8">
        <f t="shared" si="7"/>
        <v>1867</v>
      </c>
      <c r="L39" s="8">
        <f t="shared" si="6"/>
        <v>3809</v>
      </c>
      <c r="M39" s="11">
        <f t="shared" si="8"/>
        <v>5676</v>
      </c>
    </row>
    <row r="40" spans="1:13" x14ac:dyDescent="0.2">
      <c r="A40" s="52"/>
      <c r="B40" s="7" t="s">
        <v>41</v>
      </c>
      <c r="C40" s="8">
        <f t="shared" si="6"/>
        <v>938</v>
      </c>
      <c r="D40" s="8">
        <f t="shared" si="6"/>
        <v>31877</v>
      </c>
      <c r="E40" s="8">
        <f t="shared" si="6"/>
        <v>591</v>
      </c>
      <c r="F40" s="8">
        <f t="shared" si="6"/>
        <v>292</v>
      </c>
      <c r="G40" s="8">
        <f t="shared" si="6"/>
        <v>510</v>
      </c>
      <c r="H40" s="8">
        <f t="shared" si="6"/>
        <v>9866</v>
      </c>
      <c r="I40" s="8">
        <f t="shared" si="6"/>
        <v>25920</v>
      </c>
      <c r="J40" s="8">
        <f t="shared" si="6"/>
        <v>112285</v>
      </c>
      <c r="K40" s="8">
        <f t="shared" si="7"/>
        <v>27959</v>
      </c>
      <c r="L40" s="8">
        <f t="shared" si="6"/>
        <v>154320</v>
      </c>
      <c r="M40" s="11">
        <f t="shared" si="8"/>
        <v>182279</v>
      </c>
    </row>
    <row r="41" spans="1:13" x14ac:dyDescent="0.2">
      <c r="A41" s="52"/>
      <c r="B41" s="7" t="s">
        <v>42</v>
      </c>
      <c r="C41" s="8">
        <f t="shared" si="6"/>
        <v>345</v>
      </c>
      <c r="D41" s="8">
        <f t="shared" si="6"/>
        <v>250</v>
      </c>
      <c r="E41" s="8">
        <f t="shared" si="6"/>
        <v>204</v>
      </c>
      <c r="F41" s="8">
        <f t="shared" si="6"/>
        <v>13</v>
      </c>
      <c r="G41" s="8">
        <f t="shared" si="6"/>
        <v>85</v>
      </c>
      <c r="H41" s="8">
        <f t="shared" si="6"/>
        <v>170</v>
      </c>
      <c r="I41" s="8">
        <f t="shared" si="6"/>
        <v>418</v>
      </c>
      <c r="J41" s="8">
        <f t="shared" si="6"/>
        <v>1173</v>
      </c>
      <c r="K41" s="8">
        <f t="shared" si="7"/>
        <v>1052</v>
      </c>
      <c r="L41" s="8">
        <f t="shared" si="6"/>
        <v>1606</v>
      </c>
      <c r="M41" s="11">
        <f t="shared" si="8"/>
        <v>2658</v>
      </c>
    </row>
    <row r="42" spans="1:13" x14ac:dyDescent="0.2">
      <c r="A42" s="51" t="s">
        <v>47</v>
      </c>
      <c r="B42" s="51"/>
      <c r="C42" s="11">
        <f>SUM(C35:C41)</f>
        <v>159976</v>
      </c>
      <c r="D42" s="11">
        <f t="shared" ref="D42:L42" si="9">SUM(D35:D41)</f>
        <v>77648</v>
      </c>
      <c r="E42" s="11">
        <f t="shared" si="9"/>
        <v>30394</v>
      </c>
      <c r="F42" s="11">
        <f t="shared" si="9"/>
        <v>613</v>
      </c>
      <c r="G42" s="11">
        <f t="shared" si="9"/>
        <v>29555</v>
      </c>
      <c r="H42" s="11">
        <f t="shared" si="9"/>
        <v>24013</v>
      </c>
      <c r="I42" s="11">
        <f t="shared" si="9"/>
        <v>143074</v>
      </c>
      <c r="J42" s="11">
        <f t="shared" si="9"/>
        <v>242372</v>
      </c>
      <c r="K42" s="11">
        <f t="shared" si="9"/>
        <v>362999</v>
      </c>
      <c r="L42" s="11">
        <f t="shared" si="9"/>
        <v>344646</v>
      </c>
      <c r="M42" s="11">
        <f t="shared" si="8"/>
        <v>707645</v>
      </c>
    </row>
  </sheetData>
  <mergeCells count="21">
    <mergeCell ref="A34:B34"/>
    <mergeCell ref="A35:A41"/>
    <mergeCell ref="A42:B42"/>
    <mergeCell ref="A11:A17"/>
    <mergeCell ref="A18:B18"/>
    <mergeCell ref="A19:A25"/>
    <mergeCell ref="A26:B26"/>
    <mergeCell ref="A27:A33"/>
    <mergeCell ref="A5:B6"/>
    <mergeCell ref="C5:M5"/>
    <mergeCell ref="C6:M6"/>
    <mergeCell ref="A7:B8"/>
    <mergeCell ref="C7:M7"/>
    <mergeCell ref="C8:H8"/>
    <mergeCell ref="I8:J9"/>
    <mergeCell ref="K8:M9"/>
    <mergeCell ref="A9:A10"/>
    <mergeCell ref="B9:B10"/>
    <mergeCell ref="C9:D9"/>
    <mergeCell ref="E9:F9"/>
    <mergeCell ref="G9:H9"/>
  </mergeCells>
  <phoneticPr fontId="0" type="noConversion"/>
  <pageMargins left="0.74803149606299213" right="0.74803149606299213" top="0.98425196850393704" bottom="0.98425196850393704" header="0" footer="0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M56"/>
  <sheetViews>
    <sheetView topLeftCell="A19" zoomScaleNormal="100" workbookViewId="0"/>
  </sheetViews>
  <sheetFormatPr baseColWidth="10" defaultColWidth="9.140625" defaultRowHeight="12.75" x14ac:dyDescent="0.2"/>
  <cols>
    <col min="1" max="1" width="21.7109375" bestFit="1" customWidth="1"/>
    <col min="2" max="2" width="9.5703125" bestFit="1" customWidth="1"/>
    <col min="3" max="3" width="11.85546875" bestFit="1" customWidth="1"/>
    <col min="4" max="4" width="9.5703125" bestFit="1" customWidth="1"/>
    <col min="5" max="5" width="8.28515625" bestFit="1" customWidth="1"/>
    <col min="6" max="6" width="11.85546875" bestFit="1" customWidth="1"/>
    <col min="7" max="7" width="9.140625" bestFit="1" customWidth="1"/>
    <col min="8" max="8" width="8.28515625" bestFit="1" customWidth="1"/>
    <col min="9" max="9" width="11.85546875" bestFit="1" customWidth="1"/>
    <col min="10" max="11" width="9.5703125" bestFit="1" customWidth="1"/>
    <col min="12" max="12" width="11.85546875" bestFit="1" customWidth="1"/>
    <col min="13" max="13" width="9.5703125" bestFit="1" customWidth="1"/>
  </cols>
  <sheetData>
    <row r="1" spans="1:13" s="4" customFormat="1" x14ac:dyDescent="0.2"/>
    <row r="2" spans="1:13" s="4" customFormat="1" x14ac:dyDescent="0.2"/>
    <row r="5" spans="1:13" ht="15.75" x14ac:dyDescent="0.25">
      <c r="A5" s="53" t="s">
        <v>116</v>
      </c>
      <c r="B5" s="55" t="s">
        <v>79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54"/>
      <c r="B6" s="56" t="s">
        <v>80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8" x14ac:dyDescent="0.2">
      <c r="A7" s="57" t="s">
        <v>0</v>
      </c>
      <c r="B7" s="60" t="s">
        <v>1</v>
      </c>
      <c r="C7" s="61"/>
      <c r="D7" s="62"/>
      <c r="E7" s="60" t="s">
        <v>2</v>
      </c>
      <c r="F7" s="61"/>
      <c r="G7" s="62"/>
      <c r="H7" s="60" t="s">
        <v>3</v>
      </c>
      <c r="I7" s="61"/>
      <c r="J7" s="62"/>
      <c r="K7" s="60" t="s">
        <v>4</v>
      </c>
      <c r="L7" s="61"/>
      <c r="M7" s="62"/>
    </row>
    <row r="8" spans="1:13" x14ac:dyDescent="0.2">
      <c r="A8" s="58"/>
      <c r="B8" s="63" t="s">
        <v>5</v>
      </c>
      <c r="C8" s="64"/>
      <c r="D8" s="57" t="s">
        <v>6</v>
      </c>
      <c r="E8" s="63" t="s">
        <v>5</v>
      </c>
      <c r="F8" s="64"/>
      <c r="G8" s="57" t="s">
        <v>6</v>
      </c>
      <c r="H8" s="63" t="s">
        <v>5</v>
      </c>
      <c r="I8" s="64"/>
      <c r="J8" s="57" t="s">
        <v>6</v>
      </c>
      <c r="K8" s="63" t="s">
        <v>5</v>
      </c>
      <c r="L8" s="64"/>
      <c r="M8" s="57" t="s">
        <v>6</v>
      </c>
    </row>
    <row r="9" spans="1:13" x14ac:dyDescent="0.2">
      <c r="A9" s="59"/>
      <c r="B9" s="29" t="s">
        <v>7</v>
      </c>
      <c r="C9" s="29" t="s">
        <v>8</v>
      </c>
      <c r="D9" s="59"/>
      <c r="E9" s="29" t="s">
        <v>7</v>
      </c>
      <c r="F9" s="29" t="s">
        <v>8</v>
      </c>
      <c r="G9" s="59"/>
      <c r="H9" s="29" t="s">
        <v>7</v>
      </c>
      <c r="I9" s="29" t="s">
        <v>9</v>
      </c>
      <c r="J9" s="59"/>
      <c r="K9" s="29" t="s">
        <v>7</v>
      </c>
      <c r="L9" s="29" t="s">
        <v>9</v>
      </c>
      <c r="M9" s="59"/>
    </row>
    <row r="10" spans="1:13" x14ac:dyDescent="0.2">
      <c r="A10" s="13" t="s">
        <v>10</v>
      </c>
      <c r="B10" s="9">
        <v>152057</v>
      </c>
      <c r="C10" s="9">
        <v>71185</v>
      </c>
      <c r="D10" s="10">
        <f>B10+C10</f>
        <v>223242</v>
      </c>
      <c r="E10" s="9">
        <v>2897</v>
      </c>
      <c r="F10" s="9">
        <v>1498</v>
      </c>
      <c r="G10" s="10">
        <f>E10+F10</f>
        <v>4395</v>
      </c>
      <c r="H10" s="9">
        <v>5022</v>
      </c>
      <c r="I10" s="9">
        <v>4965</v>
      </c>
      <c r="J10" s="10">
        <f>H10+I10</f>
        <v>9987</v>
      </c>
      <c r="K10" s="9">
        <f>B10+E10+H10</f>
        <v>159976</v>
      </c>
      <c r="L10" s="9">
        <f>C10+F10+I10</f>
        <v>77648</v>
      </c>
      <c r="M10" s="10">
        <f>K10+L10</f>
        <v>237624</v>
      </c>
    </row>
    <row r="11" spans="1:13" x14ac:dyDescent="0.2">
      <c r="A11" s="13" t="s">
        <v>11</v>
      </c>
      <c r="B11" s="9">
        <v>5484</v>
      </c>
      <c r="C11" s="9"/>
      <c r="D11" s="10">
        <f t="shared" ref="D11:D24" si="0">B11+C11</f>
        <v>5484</v>
      </c>
      <c r="E11" s="9">
        <v>24368</v>
      </c>
      <c r="F11" s="9">
        <v>613</v>
      </c>
      <c r="G11" s="10">
        <f t="shared" ref="G11:G12" si="1">E11+F11</f>
        <v>24981</v>
      </c>
      <c r="H11" s="9">
        <v>542</v>
      </c>
      <c r="I11" s="9">
        <v>0</v>
      </c>
      <c r="J11" s="10">
        <f t="shared" ref="J11:J12" si="2">H11+I11</f>
        <v>542</v>
      </c>
      <c r="K11" s="9">
        <f t="shared" ref="K11:L56" si="3">B11+E11+H11</f>
        <v>30394</v>
      </c>
      <c r="L11" s="9">
        <f t="shared" si="3"/>
        <v>613</v>
      </c>
      <c r="M11" s="10">
        <f t="shared" ref="M11:M56" si="4">K11+L11</f>
        <v>31007</v>
      </c>
    </row>
    <row r="12" spans="1:13" x14ac:dyDescent="0.2">
      <c r="A12" s="13" t="s">
        <v>12</v>
      </c>
      <c r="B12" s="9">
        <v>8956</v>
      </c>
      <c r="C12" s="9">
        <v>11386</v>
      </c>
      <c r="D12" s="10">
        <f t="shared" si="0"/>
        <v>20342</v>
      </c>
      <c r="E12" s="9">
        <v>4257</v>
      </c>
      <c r="F12" s="9">
        <v>2727</v>
      </c>
      <c r="G12" s="10">
        <f t="shared" si="1"/>
        <v>6984</v>
      </c>
      <c r="H12" s="9">
        <v>16342</v>
      </c>
      <c r="I12" s="9">
        <v>9900</v>
      </c>
      <c r="J12" s="10">
        <f t="shared" si="2"/>
        <v>26242</v>
      </c>
      <c r="K12" s="9">
        <f t="shared" si="3"/>
        <v>29555</v>
      </c>
      <c r="L12" s="9">
        <f t="shared" si="3"/>
        <v>24013</v>
      </c>
      <c r="M12" s="10">
        <f t="shared" si="4"/>
        <v>53568</v>
      </c>
    </row>
    <row r="13" spans="1:13" x14ac:dyDescent="0.2">
      <c r="A13" s="14" t="s">
        <v>13</v>
      </c>
      <c r="B13" s="10">
        <f>SUM(B10:B12)</f>
        <v>166497</v>
      </c>
      <c r="C13" s="10">
        <f t="shared" ref="C13" si="5">SUM(C10:C12)</f>
        <v>82571</v>
      </c>
      <c r="D13" s="10">
        <f t="shared" si="0"/>
        <v>249068</v>
      </c>
      <c r="E13" s="10">
        <f>SUM(E10:E12)</f>
        <v>31522</v>
      </c>
      <c r="F13" s="10">
        <f t="shared" ref="F13:G13" si="6">SUM(F10:F12)</f>
        <v>4838</v>
      </c>
      <c r="G13" s="10">
        <f t="shared" si="6"/>
        <v>36360</v>
      </c>
      <c r="H13" s="10">
        <f>SUM(H10:H12)</f>
        <v>21906</v>
      </c>
      <c r="I13" s="10">
        <f t="shared" ref="I13:J13" si="7">SUM(I10:I12)</f>
        <v>14865</v>
      </c>
      <c r="J13" s="10">
        <f t="shared" si="7"/>
        <v>36771</v>
      </c>
      <c r="K13" s="10">
        <f t="shared" si="3"/>
        <v>219925</v>
      </c>
      <c r="L13" s="10">
        <f t="shared" si="3"/>
        <v>102274</v>
      </c>
      <c r="M13" s="10">
        <f t="shared" si="4"/>
        <v>322199</v>
      </c>
    </row>
    <row r="14" spans="1:13" x14ac:dyDescent="0.2">
      <c r="A14" s="15" t="s">
        <v>81</v>
      </c>
      <c r="B14" s="16">
        <v>0</v>
      </c>
      <c r="C14" s="16">
        <v>0</v>
      </c>
      <c r="D14" s="10">
        <f t="shared" si="0"/>
        <v>0</v>
      </c>
      <c r="E14" s="16">
        <v>72</v>
      </c>
      <c r="F14" s="16">
        <v>0</v>
      </c>
      <c r="G14" s="10">
        <f>E14+F14</f>
        <v>72</v>
      </c>
      <c r="H14" s="16">
        <v>14</v>
      </c>
      <c r="I14" s="16">
        <v>0</v>
      </c>
      <c r="J14" s="10">
        <f>H14+I14</f>
        <v>14</v>
      </c>
      <c r="K14" s="9">
        <f t="shared" si="3"/>
        <v>86</v>
      </c>
      <c r="L14" s="9">
        <f t="shared" si="3"/>
        <v>0</v>
      </c>
      <c r="M14" s="10">
        <f t="shared" si="4"/>
        <v>86</v>
      </c>
    </row>
    <row r="15" spans="1:13" x14ac:dyDescent="0.2">
      <c r="A15" s="15" t="s">
        <v>82</v>
      </c>
      <c r="B15" s="16">
        <v>1</v>
      </c>
      <c r="C15" s="16">
        <v>0</v>
      </c>
      <c r="D15" s="10">
        <f t="shared" si="0"/>
        <v>1</v>
      </c>
      <c r="E15" s="16">
        <v>0</v>
      </c>
      <c r="F15" s="16">
        <v>0</v>
      </c>
      <c r="G15" s="10">
        <f t="shared" ref="G15:G34" si="8">E15+F15</f>
        <v>0</v>
      </c>
      <c r="H15" s="16">
        <v>849</v>
      </c>
      <c r="I15" s="16">
        <v>0</v>
      </c>
      <c r="J15" s="10">
        <f t="shared" ref="J15:J35" si="9">H15+I15</f>
        <v>849</v>
      </c>
      <c r="K15" s="9">
        <f t="shared" si="3"/>
        <v>850</v>
      </c>
      <c r="L15" s="9">
        <f t="shared" si="3"/>
        <v>0</v>
      </c>
      <c r="M15" s="10">
        <f t="shared" si="4"/>
        <v>850</v>
      </c>
    </row>
    <row r="16" spans="1:13" x14ac:dyDescent="0.2">
      <c r="A16" s="15" t="s">
        <v>83</v>
      </c>
      <c r="B16" s="16">
        <v>88</v>
      </c>
      <c r="C16" s="16">
        <v>0</v>
      </c>
      <c r="D16" s="10">
        <f t="shared" si="0"/>
        <v>88</v>
      </c>
      <c r="E16" s="16">
        <v>0</v>
      </c>
      <c r="F16" s="16">
        <v>0</v>
      </c>
      <c r="G16" s="10">
        <f t="shared" si="8"/>
        <v>0</v>
      </c>
      <c r="H16" s="16">
        <v>0</v>
      </c>
      <c r="I16" s="16">
        <v>0</v>
      </c>
      <c r="J16" s="10">
        <f t="shared" si="9"/>
        <v>0</v>
      </c>
      <c r="K16" s="9">
        <f t="shared" si="3"/>
        <v>88</v>
      </c>
      <c r="L16" s="9">
        <f t="shared" si="3"/>
        <v>0</v>
      </c>
      <c r="M16" s="10">
        <f t="shared" si="4"/>
        <v>88</v>
      </c>
    </row>
    <row r="17" spans="1:13" x14ac:dyDescent="0.2">
      <c r="A17" s="15" t="s">
        <v>84</v>
      </c>
      <c r="B17" s="16">
        <v>913</v>
      </c>
      <c r="C17" s="16">
        <v>0</v>
      </c>
      <c r="D17" s="10">
        <f t="shared" si="0"/>
        <v>913</v>
      </c>
      <c r="E17" s="16">
        <v>0</v>
      </c>
      <c r="F17" s="16">
        <v>0</v>
      </c>
      <c r="G17" s="10">
        <f t="shared" si="8"/>
        <v>0</v>
      </c>
      <c r="H17" s="16">
        <v>0</v>
      </c>
      <c r="I17" s="16">
        <v>0</v>
      </c>
      <c r="J17" s="10">
        <f t="shared" si="9"/>
        <v>0</v>
      </c>
      <c r="K17" s="9">
        <f t="shared" si="3"/>
        <v>913</v>
      </c>
      <c r="L17" s="9">
        <f t="shared" si="3"/>
        <v>0</v>
      </c>
      <c r="M17" s="10">
        <f t="shared" si="4"/>
        <v>913</v>
      </c>
    </row>
    <row r="18" spans="1:13" x14ac:dyDescent="0.2">
      <c r="A18" s="15" t="s">
        <v>85</v>
      </c>
      <c r="B18" s="16">
        <v>25</v>
      </c>
      <c r="C18" s="16">
        <v>235</v>
      </c>
      <c r="D18" s="10">
        <f t="shared" si="0"/>
        <v>260</v>
      </c>
      <c r="E18" s="16">
        <v>0</v>
      </c>
      <c r="F18" s="16">
        <v>8</v>
      </c>
      <c r="G18" s="10">
        <f t="shared" si="8"/>
        <v>8</v>
      </c>
      <c r="H18" s="16">
        <v>149</v>
      </c>
      <c r="I18" s="16">
        <v>74</v>
      </c>
      <c r="J18" s="10">
        <f t="shared" si="9"/>
        <v>223</v>
      </c>
      <c r="K18" s="9">
        <f t="shared" si="3"/>
        <v>174</v>
      </c>
      <c r="L18" s="9">
        <f t="shared" si="3"/>
        <v>317</v>
      </c>
      <c r="M18" s="10">
        <f t="shared" si="4"/>
        <v>491</v>
      </c>
    </row>
    <row r="19" spans="1:13" x14ac:dyDescent="0.2">
      <c r="A19" s="17" t="s">
        <v>86</v>
      </c>
      <c r="B19" s="16">
        <v>4141</v>
      </c>
      <c r="C19" s="16">
        <v>1159</v>
      </c>
      <c r="D19" s="10">
        <f t="shared" si="0"/>
        <v>5300</v>
      </c>
      <c r="E19" s="16">
        <v>794</v>
      </c>
      <c r="F19" s="16">
        <v>31</v>
      </c>
      <c r="G19" s="10">
        <f t="shared" si="8"/>
        <v>825</v>
      </c>
      <c r="H19" s="16">
        <v>224</v>
      </c>
      <c r="I19" s="16">
        <v>594</v>
      </c>
      <c r="J19" s="10">
        <f t="shared" si="9"/>
        <v>818</v>
      </c>
      <c r="K19" s="9">
        <f t="shared" si="3"/>
        <v>5159</v>
      </c>
      <c r="L19" s="9">
        <f t="shared" si="3"/>
        <v>1784</v>
      </c>
      <c r="M19" s="10">
        <f t="shared" si="4"/>
        <v>6943</v>
      </c>
    </row>
    <row r="20" spans="1:13" x14ac:dyDescent="0.2">
      <c r="A20" s="17" t="s">
        <v>87</v>
      </c>
      <c r="B20" s="16">
        <v>2254</v>
      </c>
      <c r="C20" s="16">
        <v>2344</v>
      </c>
      <c r="D20" s="10">
        <f t="shared" si="0"/>
        <v>4598</v>
      </c>
      <c r="E20" s="16">
        <v>222</v>
      </c>
      <c r="F20" s="16">
        <v>1521</v>
      </c>
      <c r="G20" s="10">
        <f t="shared" si="8"/>
        <v>1743</v>
      </c>
      <c r="H20" s="16">
        <v>2000</v>
      </c>
      <c r="I20" s="16">
        <v>1882</v>
      </c>
      <c r="J20" s="10">
        <f t="shared" si="9"/>
        <v>3882</v>
      </c>
      <c r="K20" s="9">
        <f t="shared" si="3"/>
        <v>4476</v>
      </c>
      <c r="L20" s="9">
        <f t="shared" si="3"/>
        <v>5747</v>
      </c>
      <c r="M20" s="10">
        <f t="shared" si="4"/>
        <v>10223</v>
      </c>
    </row>
    <row r="21" spans="1:13" x14ac:dyDescent="0.2">
      <c r="A21" s="18" t="s">
        <v>14</v>
      </c>
      <c r="B21" s="9">
        <v>3779</v>
      </c>
      <c r="C21" s="9">
        <v>44772</v>
      </c>
      <c r="D21" s="10">
        <f t="shared" si="0"/>
        <v>48551</v>
      </c>
      <c r="E21" s="9">
        <v>440</v>
      </c>
      <c r="F21" s="9">
        <v>12469</v>
      </c>
      <c r="G21" s="10">
        <f>E21+F21</f>
        <v>12909</v>
      </c>
      <c r="H21" s="9">
        <v>843</v>
      </c>
      <c r="I21" s="9">
        <v>14593</v>
      </c>
      <c r="J21" s="10">
        <f t="shared" si="9"/>
        <v>15436</v>
      </c>
      <c r="K21" s="9">
        <f t="shared" si="3"/>
        <v>5062</v>
      </c>
      <c r="L21" s="9">
        <f t="shared" si="3"/>
        <v>71834</v>
      </c>
      <c r="M21" s="10">
        <f t="shared" si="4"/>
        <v>76896</v>
      </c>
    </row>
    <row r="22" spans="1:13" x14ac:dyDescent="0.2">
      <c r="A22" s="18" t="s">
        <v>15</v>
      </c>
      <c r="B22" s="9">
        <v>803</v>
      </c>
      <c r="C22" s="9">
        <v>29216</v>
      </c>
      <c r="D22" s="10">
        <f t="shared" si="0"/>
        <v>30019</v>
      </c>
      <c r="E22" s="9">
        <v>181</v>
      </c>
      <c r="F22" s="9">
        <v>3336</v>
      </c>
      <c r="G22" s="10">
        <f t="shared" si="8"/>
        <v>3517</v>
      </c>
      <c r="H22" s="9">
        <v>180</v>
      </c>
      <c r="I22" s="9">
        <v>3116</v>
      </c>
      <c r="J22" s="10">
        <f t="shared" si="9"/>
        <v>3296</v>
      </c>
      <c r="K22" s="9">
        <f t="shared" si="3"/>
        <v>1164</v>
      </c>
      <c r="L22" s="9">
        <f t="shared" si="3"/>
        <v>35668</v>
      </c>
      <c r="M22" s="10">
        <f t="shared" si="4"/>
        <v>36832</v>
      </c>
    </row>
    <row r="23" spans="1:13" x14ac:dyDescent="0.2">
      <c r="A23" s="18" t="s">
        <v>16</v>
      </c>
      <c r="B23" s="9">
        <v>34751</v>
      </c>
      <c r="C23" s="9">
        <v>20344</v>
      </c>
      <c r="D23" s="10">
        <f t="shared" si="0"/>
        <v>55095</v>
      </c>
      <c r="E23" s="9">
        <v>1208</v>
      </c>
      <c r="F23" s="9">
        <v>282</v>
      </c>
      <c r="G23" s="10">
        <f t="shared" si="8"/>
        <v>1490</v>
      </c>
      <c r="H23" s="9">
        <v>1614</v>
      </c>
      <c r="I23" s="9">
        <v>4441</v>
      </c>
      <c r="J23" s="10">
        <f t="shared" si="9"/>
        <v>6055</v>
      </c>
      <c r="K23" s="9">
        <f t="shared" si="3"/>
        <v>37573</v>
      </c>
      <c r="L23" s="9">
        <f t="shared" si="3"/>
        <v>25067</v>
      </c>
      <c r="M23" s="10">
        <f t="shared" si="4"/>
        <v>62640</v>
      </c>
    </row>
    <row r="24" spans="1:13" x14ac:dyDescent="0.2">
      <c r="A24" s="18" t="s">
        <v>17</v>
      </c>
      <c r="B24" s="9">
        <v>491</v>
      </c>
      <c r="C24" s="9">
        <v>0</v>
      </c>
      <c r="D24" s="10">
        <f t="shared" si="0"/>
        <v>491</v>
      </c>
      <c r="E24" s="9">
        <v>117</v>
      </c>
      <c r="F24" s="9">
        <v>4</v>
      </c>
      <c r="G24" s="10">
        <f t="shared" si="8"/>
        <v>121</v>
      </c>
      <c r="H24" s="9">
        <v>0</v>
      </c>
      <c r="I24" s="9">
        <v>0</v>
      </c>
      <c r="J24" s="10">
        <f t="shared" si="9"/>
        <v>0</v>
      </c>
      <c r="K24" s="9">
        <f t="shared" si="3"/>
        <v>608</v>
      </c>
      <c r="L24" s="9">
        <f t="shared" si="3"/>
        <v>4</v>
      </c>
      <c r="M24" s="10">
        <f t="shared" si="4"/>
        <v>612</v>
      </c>
    </row>
    <row r="25" spans="1:13" x14ac:dyDescent="0.2">
      <c r="A25" s="14" t="s">
        <v>88</v>
      </c>
      <c r="B25" s="10">
        <f>SUM(B21:B24)</f>
        <v>39824</v>
      </c>
      <c r="C25" s="10">
        <f t="shared" ref="C25:D25" si="10">SUM(C21:C24)</f>
        <v>94332</v>
      </c>
      <c r="D25" s="10">
        <f t="shared" si="10"/>
        <v>134156</v>
      </c>
      <c r="E25" s="10">
        <f>SUM(E21:E24)</f>
        <v>1946</v>
      </c>
      <c r="F25" s="10">
        <f>SUM(F21:F24)</f>
        <v>16091</v>
      </c>
      <c r="G25" s="10">
        <f t="shared" si="8"/>
        <v>18037</v>
      </c>
      <c r="H25" s="10">
        <f>SUM(H21:H24)</f>
        <v>2637</v>
      </c>
      <c r="I25" s="10">
        <f>SUM(I21:I24)</f>
        <v>22150</v>
      </c>
      <c r="J25" s="10">
        <f t="shared" si="9"/>
        <v>24787</v>
      </c>
      <c r="K25" s="10">
        <f t="shared" si="3"/>
        <v>44407</v>
      </c>
      <c r="L25" s="10">
        <f t="shared" si="3"/>
        <v>132573</v>
      </c>
      <c r="M25" s="10">
        <f t="shared" si="4"/>
        <v>176980</v>
      </c>
    </row>
    <row r="26" spans="1:13" x14ac:dyDescent="0.2">
      <c r="A26" s="17" t="s">
        <v>89</v>
      </c>
      <c r="B26" s="16">
        <v>203</v>
      </c>
      <c r="C26" s="16">
        <v>1154</v>
      </c>
      <c r="D26" s="10">
        <f>B26+C26</f>
        <v>1357</v>
      </c>
      <c r="E26" s="16">
        <v>39</v>
      </c>
      <c r="F26" s="16">
        <v>12</v>
      </c>
      <c r="G26" s="10">
        <f t="shared" si="8"/>
        <v>51</v>
      </c>
      <c r="H26" s="16">
        <v>91</v>
      </c>
      <c r="I26" s="16">
        <v>293</v>
      </c>
      <c r="J26" s="10">
        <f t="shared" si="9"/>
        <v>384</v>
      </c>
      <c r="K26" s="9">
        <f t="shared" si="3"/>
        <v>333</v>
      </c>
      <c r="L26" s="9">
        <f t="shared" si="3"/>
        <v>1459</v>
      </c>
      <c r="M26" s="10">
        <f t="shared" si="4"/>
        <v>1792</v>
      </c>
    </row>
    <row r="27" spans="1:13" x14ac:dyDescent="0.2">
      <c r="A27" s="17" t="s">
        <v>90</v>
      </c>
      <c r="B27" s="16">
        <v>54</v>
      </c>
      <c r="C27" s="16">
        <v>3217</v>
      </c>
      <c r="D27" s="10">
        <f t="shared" ref="D27:D34" si="11">B27+C27</f>
        <v>3271</v>
      </c>
      <c r="E27" s="16">
        <v>0</v>
      </c>
      <c r="F27" s="16">
        <v>0</v>
      </c>
      <c r="G27" s="10">
        <f t="shared" si="8"/>
        <v>0</v>
      </c>
      <c r="H27" s="16">
        <v>2071</v>
      </c>
      <c r="I27" s="16">
        <v>603</v>
      </c>
      <c r="J27" s="10">
        <f t="shared" si="9"/>
        <v>2674</v>
      </c>
      <c r="K27" s="9">
        <f t="shared" si="3"/>
        <v>2125</v>
      </c>
      <c r="L27" s="9">
        <f t="shared" si="3"/>
        <v>3820</v>
      </c>
      <c r="M27" s="10">
        <f t="shared" si="4"/>
        <v>5945</v>
      </c>
    </row>
    <row r="28" spans="1:13" x14ac:dyDescent="0.2">
      <c r="A28" s="17" t="s">
        <v>91</v>
      </c>
      <c r="B28" s="16">
        <v>201</v>
      </c>
      <c r="C28" s="16">
        <v>2412</v>
      </c>
      <c r="D28" s="10">
        <f t="shared" si="11"/>
        <v>2613</v>
      </c>
      <c r="E28" s="16">
        <v>0</v>
      </c>
      <c r="F28" s="16">
        <v>468</v>
      </c>
      <c r="G28" s="10">
        <f t="shared" si="8"/>
        <v>468</v>
      </c>
      <c r="H28" s="16">
        <v>28</v>
      </c>
      <c r="I28" s="16">
        <v>1478</v>
      </c>
      <c r="J28" s="10">
        <f t="shared" si="9"/>
        <v>1506</v>
      </c>
      <c r="K28" s="9">
        <f t="shared" si="3"/>
        <v>229</v>
      </c>
      <c r="L28" s="9">
        <f t="shared" si="3"/>
        <v>4358</v>
      </c>
      <c r="M28" s="10">
        <f t="shared" si="4"/>
        <v>4587</v>
      </c>
    </row>
    <row r="29" spans="1:13" x14ac:dyDescent="0.2">
      <c r="A29" s="17" t="s">
        <v>92</v>
      </c>
      <c r="B29" s="16">
        <v>455</v>
      </c>
      <c r="C29" s="16">
        <v>0</v>
      </c>
      <c r="D29" s="10">
        <f t="shared" si="11"/>
        <v>455</v>
      </c>
      <c r="E29" s="16">
        <v>0</v>
      </c>
      <c r="F29" s="16">
        <v>0</v>
      </c>
      <c r="G29" s="10">
        <f t="shared" si="8"/>
        <v>0</v>
      </c>
      <c r="H29" s="16">
        <v>40</v>
      </c>
      <c r="I29" s="16">
        <v>0</v>
      </c>
      <c r="J29" s="10">
        <f t="shared" si="9"/>
        <v>40</v>
      </c>
      <c r="K29" s="9">
        <f t="shared" si="3"/>
        <v>495</v>
      </c>
      <c r="L29" s="9">
        <f t="shared" si="3"/>
        <v>0</v>
      </c>
      <c r="M29" s="10">
        <f t="shared" si="4"/>
        <v>495</v>
      </c>
    </row>
    <row r="30" spans="1:13" x14ac:dyDescent="0.2">
      <c r="A30" s="17" t="s">
        <v>93</v>
      </c>
      <c r="B30" s="16">
        <v>1537</v>
      </c>
      <c r="C30" s="16">
        <v>0</v>
      </c>
      <c r="D30" s="10">
        <f t="shared" si="11"/>
        <v>1537</v>
      </c>
      <c r="E30" s="16">
        <v>418</v>
      </c>
      <c r="F30" s="16">
        <v>171</v>
      </c>
      <c r="G30" s="10">
        <f t="shared" si="8"/>
        <v>589</v>
      </c>
      <c r="H30" s="16">
        <v>535</v>
      </c>
      <c r="I30" s="16">
        <v>0</v>
      </c>
      <c r="J30" s="10">
        <f t="shared" si="9"/>
        <v>535</v>
      </c>
      <c r="K30" s="9">
        <f t="shared" si="3"/>
        <v>2490</v>
      </c>
      <c r="L30" s="9">
        <f t="shared" si="3"/>
        <v>171</v>
      </c>
      <c r="M30" s="10">
        <f t="shared" si="4"/>
        <v>2661</v>
      </c>
    </row>
    <row r="31" spans="1:13" x14ac:dyDescent="0.2">
      <c r="A31" s="17" t="s">
        <v>94</v>
      </c>
      <c r="B31" s="16">
        <v>1612</v>
      </c>
      <c r="C31" s="16">
        <v>1817</v>
      </c>
      <c r="D31" s="10">
        <f t="shared" si="11"/>
        <v>3429</v>
      </c>
      <c r="E31" s="16">
        <v>297</v>
      </c>
      <c r="F31" s="16">
        <v>1159</v>
      </c>
      <c r="G31" s="10">
        <f t="shared" si="8"/>
        <v>1456</v>
      </c>
      <c r="H31" s="16">
        <v>4013</v>
      </c>
      <c r="I31" s="16">
        <v>2386</v>
      </c>
      <c r="J31" s="10">
        <f t="shared" si="9"/>
        <v>6399</v>
      </c>
      <c r="K31" s="9">
        <f t="shared" si="3"/>
        <v>5922</v>
      </c>
      <c r="L31" s="9">
        <f t="shared" si="3"/>
        <v>5362</v>
      </c>
      <c r="M31" s="10">
        <f t="shared" si="4"/>
        <v>11284</v>
      </c>
    </row>
    <row r="32" spans="1:13" x14ac:dyDescent="0.2">
      <c r="A32" s="17" t="s">
        <v>95</v>
      </c>
      <c r="B32" s="16">
        <v>205</v>
      </c>
      <c r="C32" s="16">
        <v>568</v>
      </c>
      <c r="D32" s="10">
        <f t="shared" si="11"/>
        <v>773</v>
      </c>
      <c r="E32" s="16">
        <v>1</v>
      </c>
      <c r="F32" s="16">
        <v>0</v>
      </c>
      <c r="G32" s="10">
        <f t="shared" si="8"/>
        <v>1</v>
      </c>
      <c r="H32" s="16">
        <v>294</v>
      </c>
      <c r="I32" s="16">
        <v>807</v>
      </c>
      <c r="J32" s="10">
        <f t="shared" si="9"/>
        <v>1101</v>
      </c>
      <c r="K32" s="9">
        <f t="shared" si="3"/>
        <v>500</v>
      </c>
      <c r="L32" s="9">
        <f t="shared" si="3"/>
        <v>1375</v>
      </c>
      <c r="M32" s="10">
        <f t="shared" si="4"/>
        <v>1875</v>
      </c>
    </row>
    <row r="33" spans="1:13" x14ac:dyDescent="0.2">
      <c r="A33" s="17" t="s">
        <v>96</v>
      </c>
      <c r="B33" s="16">
        <v>723</v>
      </c>
      <c r="C33" s="16">
        <v>0</v>
      </c>
      <c r="D33" s="10">
        <f t="shared" si="11"/>
        <v>723</v>
      </c>
      <c r="E33" s="16">
        <v>0</v>
      </c>
      <c r="F33" s="16">
        <v>0</v>
      </c>
      <c r="G33" s="10">
        <f t="shared" si="8"/>
        <v>0</v>
      </c>
      <c r="H33" s="16">
        <v>749</v>
      </c>
      <c r="I33" s="16">
        <v>25</v>
      </c>
      <c r="J33" s="10">
        <f t="shared" si="9"/>
        <v>774</v>
      </c>
      <c r="K33" s="9">
        <f t="shared" si="3"/>
        <v>1472</v>
      </c>
      <c r="L33" s="9">
        <f t="shared" si="3"/>
        <v>25</v>
      </c>
      <c r="M33" s="10">
        <f t="shared" si="4"/>
        <v>1497</v>
      </c>
    </row>
    <row r="34" spans="1:13" x14ac:dyDescent="0.2">
      <c r="A34" s="17" t="s">
        <v>97</v>
      </c>
      <c r="B34" s="16">
        <v>3731</v>
      </c>
      <c r="C34" s="16">
        <v>49288</v>
      </c>
      <c r="D34" s="10">
        <f t="shared" si="11"/>
        <v>53019</v>
      </c>
      <c r="E34" s="16">
        <v>4911</v>
      </c>
      <c r="F34" s="16">
        <v>4950</v>
      </c>
      <c r="G34" s="10">
        <f t="shared" si="8"/>
        <v>9861</v>
      </c>
      <c r="H34" s="16">
        <v>451</v>
      </c>
      <c r="I34" s="16">
        <v>7866</v>
      </c>
      <c r="J34" s="10">
        <f t="shared" si="9"/>
        <v>8317</v>
      </c>
      <c r="K34" s="9">
        <f t="shared" si="3"/>
        <v>9093</v>
      </c>
      <c r="L34" s="9">
        <f t="shared" si="3"/>
        <v>62104</v>
      </c>
      <c r="M34" s="10">
        <f t="shared" si="4"/>
        <v>71197</v>
      </c>
    </row>
    <row r="35" spans="1:13" x14ac:dyDescent="0.2">
      <c r="A35" s="14" t="s">
        <v>18</v>
      </c>
      <c r="B35" s="10">
        <f>B13+B14+B15+B16+B17+B18+B19+B20+B25+B26+B27+B28+B29+B30+B31+B32+B33+B34</f>
        <v>222464</v>
      </c>
      <c r="C35" s="10">
        <f t="shared" ref="C35:D35" si="12">C13+C14+C15+C16+C17+C18+C19+C20+C25+C26+C27+C28+C29+C30+C31+C32+C33+C34</f>
        <v>239097</v>
      </c>
      <c r="D35" s="10">
        <f t="shared" si="12"/>
        <v>461561</v>
      </c>
      <c r="E35" s="10">
        <f>E13+E14+E15+E16+E17+E18+E19+E20+E25+E26+E27+E28+E29+E30+E31+E32+E33+E34</f>
        <v>40222</v>
      </c>
      <c r="F35" s="10">
        <f t="shared" ref="F35:G35" si="13">F13+F14+F15+F16+F17+F18+F19+F20+F25+F26+F27+F28+F29+F30+F31+F32+F33+F34</f>
        <v>29249</v>
      </c>
      <c r="G35" s="10">
        <f t="shared" si="13"/>
        <v>69471</v>
      </c>
      <c r="H35" s="10">
        <f>H13+H14+H15+H16+H17+H18+H19+H20+H25+H26+H27+H28+H29+H30+H31+H32+H33+H34</f>
        <v>36051</v>
      </c>
      <c r="I35" s="10">
        <f>I13+I14+I15+I16+I17+I18+I19+I20+I25+I26+I27+I28+I29+I30+I31+I32+I33+I34</f>
        <v>53023</v>
      </c>
      <c r="J35" s="10">
        <f t="shared" si="9"/>
        <v>89074</v>
      </c>
      <c r="K35" s="10">
        <f t="shared" si="3"/>
        <v>298737</v>
      </c>
      <c r="L35" s="10">
        <f t="shared" si="3"/>
        <v>321369</v>
      </c>
      <c r="M35" s="10">
        <f t="shared" si="4"/>
        <v>620106</v>
      </c>
    </row>
    <row r="36" spans="1:13" x14ac:dyDescent="0.2">
      <c r="A36" s="17" t="s">
        <v>117</v>
      </c>
      <c r="B36" s="16">
        <v>0</v>
      </c>
      <c r="C36" s="16">
        <v>0</v>
      </c>
      <c r="D36" s="10">
        <v>0</v>
      </c>
      <c r="E36" s="16">
        <v>0</v>
      </c>
      <c r="F36" s="16">
        <v>0</v>
      </c>
      <c r="G36" s="10">
        <v>0</v>
      </c>
      <c r="H36" s="16">
        <v>1</v>
      </c>
      <c r="I36" s="16">
        <v>0</v>
      </c>
      <c r="J36" s="10">
        <f>H36+I36</f>
        <v>1</v>
      </c>
      <c r="K36" s="9">
        <f t="shared" si="3"/>
        <v>1</v>
      </c>
      <c r="L36" s="9">
        <f t="shared" si="3"/>
        <v>0</v>
      </c>
      <c r="M36" s="10">
        <f t="shared" si="4"/>
        <v>1</v>
      </c>
    </row>
    <row r="37" spans="1:13" x14ac:dyDescent="0.2">
      <c r="A37" s="17" t="s">
        <v>98</v>
      </c>
      <c r="B37" s="16">
        <v>360</v>
      </c>
      <c r="C37" s="16">
        <v>469</v>
      </c>
      <c r="D37" s="10">
        <f>B37+C37</f>
        <v>829</v>
      </c>
      <c r="E37" s="16">
        <v>45</v>
      </c>
      <c r="F37" s="16">
        <v>42</v>
      </c>
      <c r="G37" s="10">
        <f>E37+F37</f>
        <v>87</v>
      </c>
      <c r="H37" s="16">
        <v>364</v>
      </c>
      <c r="I37" s="16">
        <v>385</v>
      </c>
      <c r="J37" s="10">
        <f t="shared" ref="J37:J55" si="14">H37+I37</f>
        <v>749</v>
      </c>
      <c r="K37" s="9">
        <f t="shared" si="3"/>
        <v>769</v>
      </c>
      <c r="L37" s="9">
        <f t="shared" si="3"/>
        <v>896</v>
      </c>
      <c r="M37" s="10">
        <f t="shared" si="4"/>
        <v>1665</v>
      </c>
    </row>
    <row r="38" spans="1:13" x14ac:dyDescent="0.2">
      <c r="A38" s="17" t="s">
        <v>19</v>
      </c>
      <c r="B38" s="16">
        <v>132</v>
      </c>
      <c r="C38" s="16">
        <v>589</v>
      </c>
      <c r="D38" s="10">
        <f t="shared" ref="D38:D55" si="15">B38+C38</f>
        <v>721</v>
      </c>
      <c r="E38" s="16">
        <v>12</v>
      </c>
      <c r="F38" s="16">
        <v>0</v>
      </c>
      <c r="G38" s="10">
        <f t="shared" ref="G38:G55" si="16">E38+F38</f>
        <v>12</v>
      </c>
      <c r="H38" s="16">
        <v>140</v>
      </c>
      <c r="I38" s="16">
        <v>94</v>
      </c>
      <c r="J38" s="10">
        <f t="shared" si="14"/>
        <v>234</v>
      </c>
      <c r="K38" s="9">
        <f t="shared" si="3"/>
        <v>284</v>
      </c>
      <c r="L38" s="9">
        <f t="shared" si="3"/>
        <v>683</v>
      </c>
      <c r="M38" s="10">
        <f t="shared" si="4"/>
        <v>967</v>
      </c>
    </row>
    <row r="39" spans="1:13" x14ac:dyDescent="0.2">
      <c r="A39" s="17" t="s">
        <v>20</v>
      </c>
      <c r="B39" s="16">
        <v>0</v>
      </c>
      <c r="C39" s="16">
        <v>0</v>
      </c>
      <c r="D39" s="10">
        <f t="shared" si="15"/>
        <v>0</v>
      </c>
      <c r="E39" s="16">
        <v>0</v>
      </c>
      <c r="F39" s="16">
        <v>28</v>
      </c>
      <c r="G39" s="10">
        <f t="shared" si="16"/>
        <v>28</v>
      </c>
      <c r="H39" s="16">
        <v>59</v>
      </c>
      <c r="I39" s="16">
        <v>140</v>
      </c>
      <c r="J39" s="10">
        <f t="shared" si="14"/>
        <v>199</v>
      </c>
      <c r="K39" s="9">
        <f t="shared" si="3"/>
        <v>59</v>
      </c>
      <c r="L39" s="9">
        <f t="shared" si="3"/>
        <v>168</v>
      </c>
      <c r="M39" s="10">
        <f t="shared" si="4"/>
        <v>227</v>
      </c>
    </row>
    <row r="40" spans="1:13" x14ac:dyDescent="0.2">
      <c r="A40" s="17" t="s">
        <v>99</v>
      </c>
      <c r="B40" s="16">
        <v>5756</v>
      </c>
      <c r="C40" s="16">
        <v>144</v>
      </c>
      <c r="D40" s="10">
        <f t="shared" si="15"/>
        <v>5900</v>
      </c>
      <c r="E40" s="16">
        <v>47</v>
      </c>
      <c r="F40" s="16">
        <v>0</v>
      </c>
      <c r="G40" s="10">
        <f t="shared" si="16"/>
        <v>47</v>
      </c>
      <c r="H40" s="16">
        <v>936</v>
      </c>
      <c r="I40" s="16">
        <v>0</v>
      </c>
      <c r="J40" s="10">
        <f t="shared" si="14"/>
        <v>936</v>
      </c>
      <c r="K40" s="9">
        <f t="shared" si="3"/>
        <v>6739</v>
      </c>
      <c r="L40" s="9">
        <f t="shared" si="3"/>
        <v>144</v>
      </c>
      <c r="M40" s="10">
        <f t="shared" si="4"/>
        <v>6883</v>
      </c>
    </row>
    <row r="41" spans="1:13" x14ac:dyDescent="0.2">
      <c r="A41" s="17" t="s">
        <v>21</v>
      </c>
      <c r="B41" s="16">
        <v>0</v>
      </c>
      <c r="C41" s="16">
        <v>104</v>
      </c>
      <c r="D41" s="10">
        <f t="shared" si="15"/>
        <v>104</v>
      </c>
      <c r="E41" s="16">
        <v>0</v>
      </c>
      <c r="F41" s="16">
        <v>0</v>
      </c>
      <c r="G41" s="10">
        <f t="shared" si="16"/>
        <v>0</v>
      </c>
      <c r="H41" s="16">
        <v>1119</v>
      </c>
      <c r="I41" s="16">
        <v>303</v>
      </c>
      <c r="J41" s="10">
        <f t="shared" si="14"/>
        <v>1422</v>
      </c>
      <c r="K41" s="9">
        <f t="shared" si="3"/>
        <v>1119</v>
      </c>
      <c r="L41" s="9">
        <f t="shared" si="3"/>
        <v>407</v>
      </c>
      <c r="M41" s="10">
        <f t="shared" si="4"/>
        <v>1526</v>
      </c>
    </row>
    <row r="42" spans="1:13" x14ac:dyDescent="0.2">
      <c r="A42" s="17" t="s">
        <v>28</v>
      </c>
      <c r="B42" s="16">
        <v>111</v>
      </c>
      <c r="C42" s="16">
        <v>0</v>
      </c>
      <c r="D42" s="10">
        <f t="shared" si="15"/>
        <v>111</v>
      </c>
      <c r="E42" s="16">
        <v>0</v>
      </c>
      <c r="F42" s="16">
        <v>0</v>
      </c>
      <c r="G42" s="10">
        <f t="shared" si="16"/>
        <v>0</v>
      </c>
      <c r="H42" s="16">
        <v>552</v>
      </c>
      <c r="I42" s="16">
        <v>0</v>
      </c>
      <c r="J42" s="10">
        <f t="shared" si="14"/>
        <v>552</v>
      </c>
      <c r="K42" s="9">
        <f t="shared" si="3"/>
        <v>663</v>
      </c>
      <c r="L42" s="9">
        <f t="shared" si="3"/>
        <v>0</v>
      </c>
      <c r="M42" s="10">
        <f t="shared" si="4"/>
        <v>663</v>
      </c>
    </row>
    <row r="43" spans="1:13" x14ac:dyDescent="0.2">
      <c r="A43" s="17" t="s">
        <v>29</v>
      </c>
      <c r="B43" s="16">
        <v>0</v>
      </c>
      <c r="C43" s="16">
        <v>0</v>
      </c>
      <c r="D43" s="10">
        <v>0</v>
      </c>
      <c r="E43" s="16">
        <v>0</v>
      </c>
      <c r="F43" s="16">
        <v>0</v>
      </c>
      <c r="G43" s="10">
        <f t="shared" si="16"/>
        <v>0</v>
      </c>
      <c r="H43" s="16">
        <v>89</v>
      </c>
      <c r="I43" s="16">
        <v>0</v>
      </c>
      <c r="J43" s="10">
        <f t="shared" si="14"/>
        <v>89</v>
      </c>
      <c r="K43" s="9">
        <f t="shared" si="3"/>
        <v>89</v>
      </c>
      <c r="L43" s="9">
        <f t="shared" si="3"/>
        <v>0</v>
      </c>
      <c r="M43" s="10">
        <f t="shared" si="4"/>
        <v>89</v>
      </c>
    </row>
    <row r="44" spans="1:13" x14ac:dyDescent="0.2">
      <c r="A44" s="17" t="s">
        <v>118</v>
      </c>
      <c r="B44" s="16">
        <v>22</v>
      </c>
      <c r="C44" s="16">
        <v>10</v>
      </c>
      <c r="D44" s="10">
        <f t="shared" si="15"/>
        <v>32</v>
      </c>
      <c r="E44" s="16">
        <v>0</v>
      </c>
      <c r="F44" s="16">
        <v>0</v>
      </c>
      <c r="G44" s="10">
        <f t="shared" si="16"/>
        <v>0</v>
      </c>
      <c r="H44" s="16">
        <v>41</v>
      </c>
      <c r="I44" s="16">
        <v>0</v>
      </c>
      <c r="J44" s="10">
        <f t="shared" si="14"/>
        <v>41</v>
      </c>
      <c r="K44" s="9">
        <f t="shared" si="3"/>
        <v>63</v>
      </c>
      <c r="L44" s="9">
        <f t="shared" si="3"/>
        <v>10</v>
      </c>
      <c r="M44" s="10">
        <f t="shared" si="4"/>
        <v>73</v>
      </c>
    </row>
    <row r="45" spans="1:13" x14ac:dyDescent="0.2">
      <c r="A45" s="17" t="s">
        <v>22</v>
      </c>
      <c r="B45" s="16">
        <v>8945</v>
      </c>
      <c r="C45" s="16">
        <v>5872</v>
      </c>
      <c r="D45" s="10">
        <f t="shared" si="15"/>
        <v>14817</v>
      </c>
      <c r="E45" s="16">
        <v>0</v>
      </c>
      <c r="F45" s="16">
        <v>39</v>
      </c>
      <c r="G45" s="10">
        <f t="shared" si="16"/>
        <v>39</v>
      </c>
      <c r="H45" s="16">
        <v>2128</v>
      </c>
      <c r="I45" s="16">
        <v>1369</v>
      </c>
      <c r="J45" s="10">
        <f t="shared" si="14"/>
        <v>3497</v>
      </c>
      <c r="K45" s="9">
        <f t="shared" si="3"/>
        <v>11073</v>
      </c>
      <c r="L45" s="9">
        <f t="shared" si="3"/>
        <v>7280</v>
      </c>
      <c r="M45" s="10">
        <f t="shared" si="4"/>
        <v>18353</v>
      </c>
    </row>
    <row r="46" spans="1:13" x14ac:dyDescent="0.2">
      <c r="A46" s="17" t="s">
        <v>100</v>
      </c>
      <c r="B46" s="16">
        <v>807</v>
      </c>
      <c r="C46" s="16">
        <v>486</v>
      </c>
      <c r="D46" s="10">
        <f t="shared" si="15"/>
        <v>1293</v>
      </c>
      <c r="E46" s="16">
        <v>169</v>
      </c>
      <c r="F46" s="16">
        <v>0</v>
      </c>
      <c r="G46" s="10">
        <f t="shared" si="16"/>
        <v>169</v>
      </c>
      <c r="H46" s="16">
        <v>165</v>
      </c>
      <c r="I46" s="16"/>
      <c r="J46" s="10">
        <f t="shared" si="14"/>
        <v>165</v>
      </c>
      <c r="K46" s="9">
        <f t="shared" si="3"/>
        <v>1141</v>
      </c>
      <c r="L46" s="9">
        <f t="shared" si="3"/>
        <v>486</v>
      </c>
      <c r="M46" s="10">
        <f t="shared" si="4"/>
        <v>1627</v>
      </c>
    </row>
    <row r="47" spans="1:13" x14ac:dyDescent="0.2">
      <c r="A47" s="17" t="s">
        <v>119</v>
      </c>
      <c r="B47" s="16">
        <v>0</v>
      </c>
      <c r="C47" s="16">
        <v>54</v>
      </c>
      <c r="D47" s="10">
        <f t="shared" si="15"/>
        <v>54</v>
      </c>
      <c r="E47" s="16">
        <v>0</v>
      </c>
      <c r="F47" s="16">
        <v>0</v>
      </c>
      <c r="G47" s="10">
        <f t="shared" si="16"/>
        <v>0</v>
      </c>
      <c r="H47" s="16">
        <v>0</v>
      </c>
      <c r="I47" s="16">
        <v>0</v>
      </c>
      <c r="J47" s="10">
        <f t="shared" si="14"/>
        <v>0</v>
      </c>
      <c r="K47" s="9">
        <f t="shared" si="3"/>
        <v>0</v>
      </c>
      <c r="L47" s="9">
        <f t="shared" si="3"/>
        <v>54</v>
      </c>
      <c r="M47" s="10">
        <f t="shared" si="4"/>
        <v>54</v>
      </c>
    </row>
    <row r="48" spans="1:13" x14ac:dyDescent="0.2">
      <c r="A48" s="17" t="s">
        <v>23</v>
      </c>
      <c r="B48" s="16">
        <v>4919</v>
      </c>
      <c r="C48" s="16">
        <v>6356</v>
      </c>
      <c r="D48" s="10">
        <f t="shared" si="15"/>
        <v>11275</v>
      </c>
      <c r="E48" s="16">
        <v>496</v>
      </c>
      <c r="F48" s="16">
        <v>219</v>
      </c>
      <c r="G48" s="10">
        <f t="shared" si="16"/>
        <v>715</v>
      </c>
      <c r="H48" s="16">
        <v>1129</v>
      </c>
      <c r="I48" s="16">
        <v>222</v>
      </c>
      <c r="J48" s="10">
        <f t="shared" si="14"/>
        <v>1351</v>
      </c>
      <c r="K48" s="9">
        <f t="shared" si="3"/>
        <v>6544</v>
      </c>
      <c r="L48" s="9">
        <f t="shared" si="3"/>
        <v>6797</v>
      </c>
      <c r="M48" s="10">
        <f t="shared" si="4"/>
        <v>13341</v>
      </c>
    </row>
    <row r="49" spans="1:13" x14ac:dyDescent="0.2">
      <c r="A49" s="17" t="s">
        <v>24</v>
      </c>
      <c r="B49" s="16">
        <v>2041</v>
      </c>
      <c r="C49" s="16">
        <v>5535</v>
      </c>
      <c r="D49" s="10">
        <f t="shared" si="15"/>
        <v>7576</v>
      </c>
      <c r="E49" s="16">
        <v>444</v>
      </c>
      <c r="F49" s="16">
        <v>309</v>
      </c>
      <c r="G49" s="10">
        <f t="shared" si="16"/>
        <v>753</v>
      </c>
      <c r="H49" s="16">
        <v>1368</v>
      </c>
      <c r="I49" s="16">
        <v>361</v>
      </c>
      <c r="J49" s="10">
        <f t="shared" si="14"/>
        <v>1729</v>
      </c>
      <c r="K49" s="9">
        <f t="shared" si="3"/>
        <v>3853</v>
      </c>
      <c r="L49" s="9">
        <f t="shared" si="3"/>
        <v>6205</v>
      </c>
      <c r="M49" s="10">
        <f t="shared" si="4"/>
        <v>10058</v>
      </c>
    </row>
    <row r="50" spans="1:13" x14ac:dyDescent="0.2">
      <c r="A50" s="17" t="s">
        <v>101</v>
      </c>
      <c r="B50" s="16">
        <v>60</v>
      </c>
      <c r="C50" s="16">
        <v>0</v>
      </c>
      <c r="D50" s="10">
        <f t="shared" si="15"/>
        <v>60</v>
      </c>
      <c r="E50" s="16">
        <v>0</v>
      </c>
      <c r="F50" s="16">
        <v>0</v>
      </c>
      <c r="G50" s="10">
        <f t="shared" si="16"/>
        <v>0</v>
      </c>
      <c r="H50" s="16">
        <v>509</v>
      </c>
      <c r="I50" s="16">
        <v>0</v>
      </c>
      <c r="J50" s="10">
        <f t="shared" si="14"/>
        <v>509</v>
      </c>
      <c r="K50" s="9">
        <f t="shared" si="3"/>
        <v>569</v>
      </c>
      <c r="L50" s="9">
        <f t="shared" si="3"/>
        <v>0</v>
      </c>
      <c r="M50" s="10">
        <f t="shared" si="4"/>
        <v>569</v>
      </c>
    </row>
    <row r="51" spans="1:13" x14ac:dyDescent="0.2">
      <c r="A51" s="17" t="s">
        <v>25</v>
      </c>
      <c r="B51" s="16">
        <v>28505</v>
      </c>
      <c r="C51" s="16">
        <v>147</v>
      </c>
      <c r="D51" s="10">
        <f t="shared" si="15"/>
        <v>28652</v>
      </c>
      <c r="E51" s="16">
        <v>890</v>
      </c>
      <c r="F51" s="16">
        <v>0</v>
      </c>
      <c r="G51" s="10">
        <f t="shared" si="16"/>
        <v>890</v>
      </c>
      <c r="H51" s="16">
        <v>750</v>
      </c>
      <c r="I51" s="16">
        <v>0</v>
      </c>
      <c r="J51" s="10">
        <f t="shared" si="14"/>
        <v>750</v>
      </c>
      <c r="K51" s="9">
        <f t="shared" si="3"/>
        <v>30145</v>
      </c>
      <c r="L51" s="9">
        <f t="shared" si="3"/>
        <v>147</v>
      </c>
      <c r="M51" s="10">
        <f t="shared" si="4"/>
        <v>30292</v>
      </c>
    </row>
    <row r="52" spans="1:13" x14ac:dyDescent="0.2">
      <c r="A52" s="17" t="s">
        <v>74</v>
      </c>
      <c r="B52" s="16">
        <v>1081</v>
      </c>
      <c r="C52" s="16">
        <v>0</v>
      </c>
      <c r="D52" s="10">
        <f t="shared" si="15"/>
        <v>1081</v>
      </c>
      <c r="E52" s="16">
        <v>0</v>
      </c>
      <c r="F52" s="16">
        <v>0</v>
      </c>
      <c r="G52" s="10">
        <f t="shared" si="16"/>
        <v>0</v>
      </c>
      <c r="H52" s="16">
        <v>70</v>
      </c>
      <c r="I52" s="16">
        <v>0</v>
      </c>
      <c r="J52" s="10">
        <f t="shared" si="14"/>
        <v>70</v>
      </c>
      <c r="K52" s="9">
        <f t="shared" si="3"/>
        <v>1151</v>
      </c>
      <c r="L52" s="9">
        <f t="shared" si="3"/>
        <v>0</v>
      </c>
      <c r="M52" s="10">
        <f t="shared" si="4"/>
        <v>1151</v>
      </c>
    </row>
    <row r="53" spans="1:13" x14ac:dyDescent="0.2">
      <c r="A53" s="17" t="s">
        <v>26</v>
      </c>
      <c r="B53" s="16">
        <v>0</v>
      </c>
      <c r="C53" s="16">
        <v>0</v>
      </c>
      <c r="D53" s="10">
        <f t="shared" si="15"/>
        <v>0</v>
      </c>
      <c r="E53" s="16">
        <v>0</v>
      </c>
      <c r="F53" s="16">
        <v>0</v>
      </c>
      <c r="G53" s="10">
        <f t="shared" si="16"/>
        <v>0</v>
      </c>
      <c r="H53" s="16">
        <v>0</v>
      </c>
      <c r="I53" s="16">
        <v>0</v>
      </c>
      <c r="J53" s="10">
        <f t="shared" si="14"/>
        <v>0</v>
      </c>
      <c r="K53" s="9">
        <f t="shared" si="3"/>
        <v>0</v>
      </c>
      <c r="L53" s="9">
        <f t="shared" si="3"/>
        <v>0</v>
      </c>
      <c r="M53" s="10">
        <f t="shared" si="4"/>
        <v>0</v>
      </c>
    </row>
    <row r="54" spans="1:13" x14ac:dyDescent="0.2">
      <c r="A54" s="17" t="s">
        <v>75</v>
      </c>
      <c r="B54" s="16">
        <v>0</v>
      </c>
      <c r="C54" s="16">
        <v>0</v>
      </c>
      <c r="D54" s="10">
        <f t="shared" si="15"/>
        <v>0</v>
      </c>
      <c r="E54" s="16">
        <v>0</v>
      </c>
      <c r="F54" s="16">
        <v>0</v>
      </c>
      <c r="G54" s="10">
        <f t="shared" si="16"/>
        <v>0</v>
      </c>
      <c r="H54" s="16">
        <v>0</v>
      </c>
      <c r="I54" s="16">
        <v>0</v>
      </c>
      <c r="J54" s="10">
        <f t="shared" si="14"/>
        <v>0</v>
      </c>
      <c r="K54" s="9">
        <f t="shared" si="3"/>
        <v>0</v>
      </c>
      <c r="L54" s="9">
        <f t="shared" si="3"/>
        <v>0</v>
      </c>
      <c r="M54" s="10">
        <f t="shared" si="4"/>
        <v>0</v>
      </c>
    </row>
    <row r="55" spans="1:13" x14ac:dyDescent="0.2">
      <c r="A55" s="17" t="s">
        <v>61</v>
      </c>
      <c r="B55" s="16">
        <v>0</v>
      </c>
      <c r="C55" s="16">
        <v>0</v>
      </c>
      <c r="D55" s="10">
        <f t="shared" si="15"/>
        <v>0</v>
      </c>
      <c r="E55" s="16">
        <v>0</v>
      </c>
      <c r="F55" s="16">
        <v>0</v>
      </c>
      <c r="G55" s="10">
        <f t="shared" si="16"/>
        <v>0</v>
      </c>
      <c r="H55" s="16">
        <v>0</v>
      </c>
      <c r="I55" s="16">
        <v>0</v>
      </c>
      <c r="J55" s="10">
        <f t="shared" si="14"/>
        <v>0</v>
      </c>
      <c r="K55" s="9">
        <f t="shared" si="3"/>
        <v>0</v>
      </c>
      <c r="L55" s="9">
        <f t="shared" si="3"/>
        <v>0</v>
      </c>
      <c r="M55" s="10">
        <f t="shared" si="4"/>
        <v>0</v>
      </c>
    </row>
    <row r="56" spans="1:13" x14ac:dyDescent="0.2">
      <c r="A56" s="19" t="s">
        <v>27</v>
      </c>
      <c r="B56" s="10">
        <f>B35+B37+B38+B39+B40+B41+B42+B44+B45+B46+B47+B48+B49++B50+B51+B52+B53+B54+B55</f>
        <v>275203</v>
      </c>
      <c r="C56" s="10">
        <f t="shared" ref="C56:D56" si="17">C35+C37+C38+C39+C40+C41+C42+C44+C45+C46+C47+C48+C49++C50+C51+C52+C53+C54+C55</f>
        <v>258863</v>
      </c>
      <c r="D56" s="10">
        <f t="shared" si="17"/>
        <v>534066</v>
      </c>
      <c r="E56" s="10">
        <f>E35+E37+E38+E39+E40+E41+E42+E44+E45+E46+E47+E48+E49+E50+E51+E52+E53+E54+E55</f>
        <v>42325</v>
      </c>
      <c r="F56" s="10">
        <f t="shared" ref="F56:I56" si="18">F35+F37+F38+F39+F40+F41+F42+F44+F45+F46+F47+F48+F49+F50+F51+F52+F53+F54+F55</f>
        <v>29886</v>
      </c>
      <c r="G56" s="10">
        <f t="shared" si="18"/>
        <v>72211</v>
      </c>
      <c r="H56" s="10">
        <f>H35+H36+H37+H38+H39+H40+H41+H42+H43+H44+H45+H46+H47+H48+H49+H50+H51+H52+H53+H54+H55</f>
        <v>45471</v>
      </c>
      <c r="I56" s="10">
        <f t="shared" si="18"/>
        <v>55897</v>
      </c>
      <c r="J56" s="10">
        <f>H56+I56</f>
        <v>101368</v>
      </c>
      <c r="K56" s="10">
        <f t="shared" si="3"/>
        <v>362999</v>
      </c>
      <c r="L56" s="10">
        <f t="shared" si="3"/>
        <v>344646</v>
      </c>
      <c r="M56" s="10">
        <f t="shared" si="4"/>
        <v>707645</v>
      </c>
    </row>
  </sheetData>
  <mergeCells count="16">
    <mergeCell ref="A5:A6"/>
    <mergeCell ref="B5:M5"/>
    <mergeCell ref="B6:M6"/>
    <mergeCell ref="A7:A9"/>
    <mergeCell ref="B7:D7"/>
    <mergeCell ref="E7:G7"/>
    <mergeCell ref="H7:J7"/>
    <mergeCell ref="K7:M7"/>
    <mergeCell ref="B8:C8"/>
    <mergeCell ref="D8:D9"/>
    <mergeCell ref="E8:F8"/>
    <mergeCell ref="G8:G9"/>
    <mergeCell ref="H8:I8"/>
    <mergeCell ref="J8:J9"/>
    <mergeCell ref="K8:L8"/>
    <mergeCell ref="M8:M9"/>
  </mergeCells>
  <phoneticPr fontId="0" type="noConversion"/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M29"/>
  <sheetViews>
    <sheetView workbookViewId="0"/>
  </sheetViews>
  <sheetFormatPr baseColWidth="10" defaultRowHeight="12.75" x14ac:dyDescent="0.2"/>
  <cols>
    <col min="1" max="1" width="13.7109375" bestFit="1" customWidth="1"/>
    <col min="2" max="2" width="23.42578125" bestFit="1" customWidth="1"/>
    <col min="4" max="4" width="14.140625" customWidth="1"/>
    <col min="6" max="6" width="15" customWidth="1"/>
    <col min="8" max="8" width="15.5703125" customWidth="1"/>
    <col min="10" max="10" width="14.85546875" customWidth="1"/>
    <col min="12" max="12" width="15.7109375" customWidth="1"/>
  </cols>
  <sheetData>
    <row r="1" spans="1:13" s="4" customFormat="1" x14ac:dyDescent="0.2"/>
    <row r="5" spans="1:13" ht="15.75" x14ac:dyDescent="0.2">
      <c r="A5" s="37" t="s">
        <v>120</v>
      </c>
      <c r="B5" s="34"/>
      <c r="C5" s="36" t="s">
        <v>102</v>
      </c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5.75" x14ac:dyDescent="0.2">
      <c r="A6" s="37"/>
      <c r="B6" s="34"/>
      <c r="C6" s="36" t="s">
        <v>103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">
      <c r="A7" s="43" t="s">
        <v>30</v>
      </c>
      <c r="B7" s="45"/>
      <c r="C7" s="43" t="s">
        <v>32</v>
      </c>
      <c r="D7" s="44"/>
      <c r="E7" s="44"/>
      <c r="F7" s="44"/>
      <c r="G7" s="44"/>
      <c r="H7" s="45"/>
      <c r="I7" s="46" t="s">
        <v>33</v>
      </c>
      <c r="J7" s="47"/>
      <c r="K7" s="46" t="s">
        <v>34</v>
      </c>
      <c r="L7" s="65"/>
      <c r="M7" s="47"/>
    </row>
    <row r="8" spans="1:13" x14ac:dyDescent="0.2">
      <c r="A8" s="66" t="s">
        <v>78</v>
      </c>
      <c r="B8" s="66" t="s">
        <v>35</v>
      </c>
      <c r="C8" s="43" t="s">
        <v>1</v>
      </c>
      <c r="D8" s="45"/>
      <c r="E8" s="43" t="s">
        <v>2</v>
      </c>
      <c r="F8" s="45"/>
      <c r="G8" s="43" t="s">
        <v>3</v>
      </c>
      <c r="H8" s="45"/>
      <c r="I8" s="48"/>
      <c r="J8" s="49"/>
      <c r="K8" s="48"/>
      <c r="L8" s="39"/>
      <c r="M8" s="49"/>
    </row>
    <row r="9" spans="1:13" x14ac:dyDescent="0.2">
      <c r="A9" s="67"/>
      <c r="B9" s="67"/>
      <c r="C9" s="20" t="s">
        <v>7</v>
      </c>
      <c r="D9" s="20" t="s">
        <v>9</v>
      </c>
      <c r="E9" s="20" t="s">
        <v>7</v>
      </c>
      <c r="F9" s="20" t="s">
        <v>9</v>
      </c>
      <c r="G9" s="20" t="s">
        <v>7</v>
      </c>
      <c r="H9" s="20" t="s">
        <v>9</v>
      </c>
      <c r="I9" s="20" t="s">
        <v>7</v>
      </c>
      <c r="J9" s="20" t="s">
        <v>9</v>
      </c>
      <c r="K9" s="20" t="s">
        <v>7</v>
      </c>
      <c r="L9" s="20" t="s">
        <v>9</v>
      </c>
      <c r="M9" s="20" t="s">
        <v>6</v>
      </c>
    </row>
    <row r="10" spans="1:13" x14ac:dyDescent="0.2">
      <c r="A10" s="52" t="s">
        <v>1</v>
      </c>
      <c r="B10" s="7" t="s">
        <v>49</v>
      </c>
      <c r="C10" s="9">
        <v>210162</v>
      </c>
      <c r="D10" s="9">
        <v>275565</v>
      </c>
      <c r="E10" s="9">
        <v>1479</v>
      </c>
      <c r="F10" s="9"/>
      <c r="G10" s="9">
        <v>3998</v>
      </c>
      <c r="H10" s="9">
        <v>42435</v>
      </c>
      <c r="I10" s="9">
        <v>84209</v>
      </c>
      <c r="J10" s="9">
        <v>37991</v>
      </c>
      <c r="K10" s="9">
        <f>C10+E10+G10+I10</f>
        <v>299848</v>
      </c>
      <c r="L10" s="9">
        <f>D10+F10+H10+J10</f>
        <v>355991</v>
      </c>
      <c r="M10" s="10">
        <f>K10+L10</f>
        <v>655839</v>
      </c>
    </row>
    <row r="11" spans="1:13" x14ac:dyDescent="0.2">
      <c r="A11" s="52"/>
      <c r="B11" s="7" t="s">
        <v>50</v>
      </c>
      <c r="C11" s="9">
        <v>3720</v>
      </c>
      <c r="D11" s="9">
        <v>1692</v>
      </c>
      <c r="E11" s="9">
        <v>45</v>
      </c>
      <c r="F11" s="9"/>
      <c r="G11" s="9">
        <v>195</v>
      </c>
      <c r="H11" s="9">
        <v>183</v>
      </c>
      <c r="I11" s="9">
        <v>2636</v>
      </c>
      <c r="J11" s="9">
        <v>484</v>
      </c>
      <c r="K11" s="9">
        <f t="shared" ref="K11:L14" si="0">C11+E11+G11+I11</f>
        <v>6596</v>
      </c>
      <c r="L11" s="9">
        <f t="shared" si="0"/>
        <v>2359</v>
      </c>
      <c r="M11" s="10">
        <f t="shared" ref="M11:M24" si="1">K11+L11</f>
        <v>8955</v>
      </c>
    </row>
    <row r="12" spans="1:13" x14ac:dyDescent="0.2">
      <c r="A12" s="52"/>
      <c r="B12" s="7" t="s">
        <v>51</v>
      </c>
      <c r="C12" s="9">
        <v>2361</v>
      </c>
      <c r="D12" s="9">
        <v>695</v>
      </c>
      <c r="E12" s="9">
        <v>3</v>
      </c>
      <c r="F12" s="9"/>
      <c r="G12" s="9">
        <v>83</v>
      </c>
      <c r="H12" s="9">
        <v>21</v>
      </c>
      <c r="I12" s="9">
        <v>56</v>
      </c>
      <c r="J12" s="9">
        <v>136</v>
      </c>
      <c r="K12" s="9">
        <f t="shared" si="0"/>
        <v>2503</v>
      </c>
      <c r="L12" s="9">
        <f t="shared" si="0"/>
        <v>852</v>
      </c>
      <c r="M12" s="10">
        <f t="shared" si="1"/>
        <v>3355</v>
      </c>
    </row>
    <row r="13" spans="1:13" x14ac:dyDescent="0.2">
      <c r="A13" s="52"/>
      <c r="B13" s="7" t="s">
        <v>52</v>
      </c>
      <c r="C13" s="9">
        <v>117171</v>
      </c>
      <c r="D13" s="9">
        <v>22425</v>
      </c>
      <c r="E13" s="9">
        <v>150</v>
      </c>
      <c r="F13" s="9"/>
      <c r="G13" s="9">
        <v>6600</v>
      </c>
      <c r="H13" s="9">
        <v>1088</v>
      </c>
      <c r="I13" s="9">
        <v>4644</v>
      </c>
      <c r="J13" s="9">
        <v>6209</v>
      </c>
      <c r="K13" s="9">
        <f t="shared" si="0"/>
        <v>128565</v>
      </c>
      <c r="L13" s="9">
        <f t="shared" si="0"/>
        <v>29722</v>
      </c>
      <c r="M13" s="10">
        <f t="shared" si="1"/>
        <v>158287</v>
      </c>
    </row>
    <row r="14" spans="1:13" x14ac:dyDescent="0.2">
      <c r="A14" s="51" t="s">
        <v>43</v>
      </c>
      <c r="B14" s="51"/>
      <c r="C14" s="11">
        <f>SUM(C10:C13)</f>
        <v>333414</v>
      </c>
      <c r="D14" s="11">
        <f t="shared" ref="D14:J14" si="2">SUM(D10:D13)</f>
        <v>300377</v>
      </c>
      <c r="E14" s="11">
        <f t="shared" si="2"/>
        <v>1677</v>
      </c>
      <c r="F14" s="11">
        <f t="shared" si="2"/>
        <v>0</v>
      </c>
      <c r="G14" s="11">
        <f t="shared" si="2"/>
        <v>10876</v>
      </c>
      <c r="H14" s="11">
        <f t="shared" si="2"/>
        <v>43727</v>
      </c>
      <c r="I14" s="11">
        <f t="shared" si="2"/>
        <v>91545</v>
      </c>
      <c r="J14" s="11">
        <f t="shared" si="2"/>
        <v>44820</v>
      </c>
      <c r="K14" s="10">
        <f t="shared" si="0"/>
        <v>437512</v>
      </c>
      <c r="L14" s="10">
        <f t="shared" si="0"/>
        <v>388924</v>
      </c>
      <c r="M14" s="10">
        <f t="shared" si="1"/>
        <v>826436</v>
      </c>
    </row>
    <row r="15" spans="1:13" x14ac:dyDescent="0.2">
      <c r="A15" s="52" t="s">
        <v>2</v>
      </c>
      <c r="B15" s="7" t="s">
        <v>49</v>
      </c>
      <c r="C15" s="9">
        <v>32115</v>
      </c>
      <c r="D15" s="9">
        <v>2161</v>
      </c>
      <c r="E15" s="9">
        <v>184300</v>
      </c>
      <c r="F15" s="9">
        <v>88619</v>
      </c>
      <c r="G15" s="9">
        <v>15996</v>
      </c>
      <c r="H15" s="9">
        <v>76672</v>
      </c>
      <c r="I15" s="9">
        <v>163063</v>
      </c>
      <c r="J15" s="9">
        <v>82076</v>
      </c>
      <c r="K15" s="9">
        <f>C15+E15+G15+I15</f>
        <v>395474</v>
      </c>
      <c r="L15" s="9">
        <f>D15+F15+H15+J15</f>
        <v>249528</v>
      </c>
      <c r="M15" s="10">
        <f t="shared" si="1"/>
        <v>645002</v>
      </c>
    </row>
    <row r="16" spans="1:13" x14ac:dyDescent="0.2">
      <c r="A16" s="52"/>
      <c r="B16" s="7" t="s">
        <v>50</v>
      </c>
      <c r="C16" s="9">
        <v>93</v>
      </c>
      <c r="D16" s="9">
        <v>1</v>
      </c>
      <c r="E16" s="9">
        <v>2235</v>
      </c>
      <c r="F16" s="9">
        <v>77</v>
      </c>
      <c r="G16" s="9">
        <v>131</v>
      </c>
      <c r="H16" s="9">
        <v>768</v>
      </c>
      <c r="I16" s="9">
        <v>1620</v>
      </c>
      <c r="J16" s="9">
        <v>2132</v>
      </c>
      <c r="K16" s="9">
        <f t="shared" ref="K16:L19" si="3">C16+E16+G16+I16</f>
        <v>4079</v>
      </c>
      <c r="L16" s="9">
        <f t="shared" si="3"/>
        <v>2978</v>
      </c>
      <c r="M16" s="10">
        <f t="shared" si="1"/>
        <v>7057</v>
      </c>
    </row>
    <row r="17" spans="1:13" x14ac:dyDescent="0.2">
      <c r="A17" s="52"/>
      <c r="B17" s="7" t="s">
        <v>51</v>
      </c>
      <c r="C17" s="9">
        <v>17</v>
      </c>
      <c r="D17" s="9">
        <v>261</v>
      </c>
      <c r="E17" s="9">
        <v>985</v>
      </c>
      <c r="F17" s="9">
        <v>78</v>
      </c>
      <c r="G17" s="9">
        <v>70</v>
      </c>
      <c r="H17" s="9">
        <v>25</v>
      </c>
      <c r="I17" s="9">
        <v>393</v>
      </c>
      <c r="J17" s="9">
        <v>393</v>
      </c>
      <c r="K17" s="9">
        <f t="shared" si="3"/>
        <v>1465</v>
      </c>
      <c r="L17" s="9">
        <f t="shared" si="3"/>
        <v>757</v>
      </c>
      <c r="M17" s="10">
        <f t="shared" si="1"/>
        <v>2222</v>
      </c>
    </row>
    <row r="18" spans="1:13" x14ac:dyDescent="0.2">
      <c r="A18" s="52"/>
      <c r="B18" s="7" t="s">
        <v>52</v>
      </c>
      <c r="C18" s="9">
        <v>933</v>
      </c>
      <c r="D18" s="9">
        <v>17162</v>
      </c>
      <c r="E18" s="9">
        <v>66134</v>
      </c>
      <c r="F18" s="9">
        <v>3343</v>
      </c>
      <c r="G18" s="9">
        <v>2560</v>
      </c>
      <c r="H18" s="9">
        <v>935</v>
      </c>
      <c r="I18" s="9">
        <v>18994</v>
      </c>
      <c r="J18" s="9">
        <v>25824</v>
      </c>
      <c r="K18" s="9">
        <f t="shared" si="3"/>
        <v>88621</v>
      </c>
      <c r="L18" s="9">
        <f t="shared" si="3"/>
        <v>47264</v>
      </c>
      <c r="M18" s="10">
        <f t="shared" si="1"/>
        <v>135885</v>
      </c>
    </row>
    <row r="19" spans="1:13" x14ac:dyDescent="0.2">
      <c r="A19" s="51" t="s">
        <v>44</v>
      </c>
      <c r="B19" s="51"/>
      <c r="C19" s="11">
        <f>SUM(C15:C18)</f>
        <v>33158</v>
      </c>
      <c r="D19" s="11">
        <f t="shared" ref="D19:J19" si="4">SUM(D15:D18)</f>
        <v>19585</v>
      </c>
      <c r="E19" s="11">
        <f t="shared" si="4"/>
        <v>253654</v>
      </c>
      <c r="F19" s="11">
        <f t="shared" si="4"/>
        <v>92117</v>
      </c>
      <c r="G19" s="11">
        <f t="shared" si="4"/>
        <v>18757</v>
      </c>
      <c r="H19" s="11">
        <f t="shared" si="4"/>
        <v>78400</v>
      </c>
      <c r="I19" s="11">
        <f t="shared" si="4"/>
        <v>184070</v>
      </c>
      <c r="J19" s="11">
        <f t="shared" si="4"/>
        <v>110425</v>
      </c>
      <c r="K19" s="10">
        <f t="shared" si="3"/>
        <v>489639</v>
      </c>
      <c r="L19" s="10">
        <f t="shared" si="3"/>
        <v>300527</v>
      </c>
      <c r="M19" s="10">
        <f t="shared" si="1"/>
        <v>790166</v>
      </c>
    </row>
    <row r="20" spans="1:13" x14ac:dyDescent="0.2">
      <c r="A20" s="52" t="s">
        <v>3</v>
      </c>
      <c r="B20" s="7" t="s">
        <v>49</v>
      </c>
      <c r="C20" s="9">
        <v>36576</v>
      </c>
      <c r="D20" s="9">
        <v>8918</v>
      </c>
      <c r="E20" s="9">
        <v>23020</v>
      </c>
      <c r="F20" s="9">
        <v>295</v>
      </c>
      <c r="G20" s="9">
        <v>81831</v>
      </c>
      <c r="H20" s="9">
        <v>269982</v>
      </c>
      <c r="I20" s="9">
        <v>93801</v>
      </c>
      <c r="J20" s="9">
        <v>96418</v>
      </c>
      <c r="K20" s="9">
        <f>C20+E20+G20+I20</f>
        <v>235228</v>
      </c>
      <c r="L20" s="9">
        <f>D20+F20+H20+J20</f>
        <v>375613</v>
      </c>
      <c r="M20" s="10">
        <f t="shared" si="1"/>
        <v>610841</v>
      </c>
    </row>
    <row r="21" spans="1:13" x14ac:dyDescent="0.2">
      <c r="A21" s="52"/>
      <c r="B21" s="7" t="s">
        <v>50</v>
      </c>
      <c r="C21" s="9">
        <v>648</v>
      </c>
      <c r="D21" s="9">
        <v>175</v>
      </c>
      <c r="E21" s="9">
        <v>385</v>
      </c>
      <c r="F21" s="9">
        <v>30</v>
      </c>
      <c r="G21" s="9">
        <v>1478</v>
      </c>
      <c r="H21" s="9">
        <v>2287</v>
      </c>
      <c r="I21" s="9">
        <v>3384</v>
      </c>
      <c r="J21" s="9">
        <v>918</v>
      </c>
      <c r="K21" s="9">
        <f t="shared" ref="K21:L24" si="5">C21+E21+G21+I21</f>
        <v>5895</v>
      </c>
      <c r="L21" s="9">
        <f t="shared" si="5"/>
        <v>3410</v>
      </c>
      <c r="M21" s="10">
        <f t="shared" si="1"/>
        <v>9305</v>
      </c>
    </row>
    <row r="22" spans="1:13" x14ac:dyDescent="0.2">
      <c r="A22" s="52"/>
      <c r="B22" s="7" t="s">
        <v>51</v>
      </c>
      <c r="C22" s="9">
        <v>255</v>
      </c>
      <c r="D22" s="9">
        <v>254</v>
      </c>
      <c r="E22" s="9">
        <v>208</v>
      </c>
      <c r="F22" s="9"/>
      <c r="G22" s="9">
        <v>972</v>
      </c>
      <c r="H22" s="9">
        <v>58</v>
      </c>
      <c r="I22" s="9">
        <v>249</v>
      </c>
      <c r="J22" s="9">
        <v>314</v>
      </c>
      <c r="K22" s="9">
        <f t="shared" si="5"/>
        <v>1684</v>
      </c>
      <c r="L22" s="9">
        <f t="shared" si="5"/>
        <v>626</v>
      </c>
      <c r="M22" s="10">
        <f t="shared" si="1"/>
        <v>2310</v>
      </c>
    </row>
    <row r="23" spans="1:13" x14ac:dyDescent="0.2">
      <c r="A23" s="52"/>
      <c r="B23" s="7" t="s">
        <v>52</v>
      </c>
      <c r="C23" s="9">
        <v>12495</v>
      </c>
      <c r="D23" s="9">
        <v>8213</v>
      </c>
      <c r="E23" s="9">
        <v>8048</v>
      </c>
      <c r="F23" s="9">
        <v>2</v>
      </c>
      <c r="G23" s="9">
        <v>48302</v>
      </c>
      <c r="H23" s="9">
        <v>2387</v>
      </c>
      <c r="I23" s="9">
        <v>14508</v>
      </c>
      <c r="J23" s="9">
        <v>12599</v>
      </c>
      <c r="K23" s="9">
        <f t="shared" si="5"/>
        <v>83353</v>
      </c>
      <c r="L23" s="9">
        <f t="shared" si="5"/>
        <v>23201</v>
      </c>
      <c r="M23" s="10">
        <f t="shared" si="1"/>
        <v>106554</v>
      </c>
    </row>
    <row r="24" spans="1:13" x14ac:dyDescent="0.2">
      <c r="A24" s="51" t="s">
        <v>45</v>
      </c>
      <c r="B24" s="51"/>
      <c r="C24" s="11">
        <f>SUM(C20:C23)</f>
        <v>49974</v>
      </c>
      <c r="D24" s="11">
        <f t="shared" ref="D24:J24" si="6">SUM(D20:D23)</f>
        <v>17560</v>
      </c>
      <c r="E24" s="11">
        <f t="shared" si="6"/>
        <v>31661</v>
      </c>
      <c r="F24" s="11">
        <f t="shared" si="6"/>
        <v>327</v>
      </c>
      <c r="G24" s="11">
        <f t="shared" si="6"/>
        <v>132583</v>
      </c>
      <c r="H24" s="11">
        <f t="shared" si="6"/>
        <v>274714</v>
      </c>
      <c r="I24" s="11">
        <f t="shared" si="6"/>
        <v>111942</v>
      </c>
      <c r="J24" s="11">
        <f t="shared" si="6"/>
        <v>110249</v>
      </c>
      <c r="K24" s="10">
        <f t="shared" si="5"/>
        <v>326160</v>
      </c>
      <c r="L24" s="10">
        <f t="shared" si="5"/>
        <v>402850</v>
      </c>
      <c r="M24" s="10">
        <f t="shared" si="1"/>
        <v>729010</v>
      </c>
    </row>
    <row r="25" spans="1:13" x14ac:dyDescent="0.2">
      <c r="A25" s="52" t="s">
        <v>46</v>
      </c>
      <c r="B25" s="7" t="s">
        <v>49</v>
      </c>
      <c r="C25" s="9">
        <f>C10+C15+C20</f>
        <v>278853</v>
      </c>
      <c r="D25" s="9">
        <f t="shared" ref="D25:M28" si="7">D10+D15+D20</f>
        <v>286644</v>
      </c>
      <c r="E25" s="9">
        <f t="shared" si="7"/>
        <v>208799</v>
      </c>
      <c r="F25" s="9">
        <f t="shared" si="7"/>
        <v>88914</v>
      </c>
      <c r="G25" s="9">
        <f t="shared" si="7"/>
        <v>101825</v>
      </c>
      <c r="H25" s="9">
        <f t="shared" si="7"/>
        <v>389089</v>
      </c>
      <c r="I25" s="9">
        <f t="shared" si="7"/>
        <v>341073</v>
      </c>
      <c r="J25" s="9">
        <f t="shared" si="7"/>
        <v>216485</v>
      </c>
      <c r="K25" s="9">
        <f t="shared" si="7"/>
        <v>930550</v>
      </c>
      <c r="L25" s="9">
        <f t="shared" si="7"/>
        <v>981132</v>
      </c>
      <c r="M25" s="10">
        <f t="shared" si="7"/>
        <v>1911682</v>
      </c>
    </row>
    <row r="26" spans="1:13" x14ac:dyDescent="0.2">
      <c r="A26" s="52"/>
      <c r="B26" s="7" t="s">
        <v>50</v>
      </c>
      <c r="C26" s="9">
        <f>C11+C16+C21</f>
        <v>4461</v>
      </c>
      <c r="D26" s="9">
        <f t="shared" si="7"/>
        <v>1868</v>
      </c>
      <c r="E26" s="9">
        <f t="shared" si="7"/>
        <v>2665</v>
      </c>
      <c r="F26" s="9">
        <f t="shared" si="7"/>
        <v>107</v>
      </c>
      <c r="G26" s="9">
        <f t="shared" si="7"/>
        <v>1804</v>
      </c>
      <c r="H26" s="9">
        <f t="shared" si="7"/>
        <v>3238</v>
      </c>
      <c r="I26" s="9">
        <f t="shared" si="7"/>
        <v>7640</v>
      </c>
      <c r="J26" s="9">
        <f t="shared" si="7"/>
        <v>3534</v>
      </c>
      <c r="K26" s="9">
        <f t="shared" si="7"/>
        <v>16570</v>
      </c>
      <c r="L26" s="9">
        <f t="shared" si="7"/>
        <v>8747</v>
      </c>
      <c r="M26" s="10">
        <f t="shared" si="7"/>
        <v>25317</v>
      </c>
    </row>
    <row r="27" spans="1:13" x14ac:dyDescent="0.2">
      <c r="A27" s="52"/>
      <c r="B27" s="7" t="s">
        <v>51</v>
      </c>
      <c r="C27" s="9">
        <f>C12+C17+C22</f>
        <v>2633</v>
      </c>
      <c r="D27" s="9">
        <f t="shared" si="7"/>
        <v>1210</v>
      </c>
      <c r="E27" s="9">
        <f t="shared" si="7"/>
        <v>1196</v>
      </c>
      <c r="F27" s="9">
        <f t="shared" si="7"/>
        <v>78</v>
      </c>
      <c r="G27" s="9">
        <f t="shared" si="7"/>
        <v>1125</v>
      </c>
      <c r="H27" s="9">
        <f t="shared" si="7"/>
        <v>104</v>
      </c>
      <c r="I27" s="9">
        <f t="shared" si="7"/>
        <v>698</v>
      </c>
      <c r="J27" s="9">
        <f t="shared" si="7"/>
        <v>843</v>
      </c>
      <c r="K27" s="9">
        <f t="shared" si="7"/>
        <v>5652</v>
      </c>
      <c r="L27" s="9">
        <f t="shared" si="7"/>
        <v>2235</v>
      </c>
      <c r="M27" s="10">
        <f t="shared" si="7"/>
        <v>7887</v>
      </c>
    </row>
    <row r="28" spans="1:13" x14ac:dyDescent="0.2">
      <c r="A28" s="52"/>
      <c r="B28" s="7" t="s">
        <v>52</v>
      </c>
      <c r="C28" s="9">
        <f>C13+C18+C23</f>
        <v>130599</v>
      </c>
      <c r="D28" s="9">
        <f t="shared" si="7"/>
        <v>47800</v>
      </c>
      <c r="E28" s="9">
        <f t="shared" si="7"/>
        <v>74332</v>
      </c>
      <c r="F28" s="9">
        <f t="shared" si="7"/>
        <v>3345</v>
      </c>
      <c r="G28" s="9">
        <f t="shared" si="7"/>
        <v>57462</v>
      </c>
      <c r="H28" s="9">
        <f t="shared" si="7"/>
        <v>4410</v>
      </c>
      <c r="I28" s="9">
        <f t="shared" si="7"/>
        <v>38146</v>
      </c>
      <c r="J28" s="9">
        <f t="shared" si="7"/>
        <v>44632</v>
      </c>
      <c r="K28" s="9">
        <f t="shared" si="7"/>
        <v>300539</v>
      </c>
      <c r="L28" s="9">
        <f t="shared" si="7"/>
        <v>100187</v>
      </c>
      <c r="M28" s="10">
        <f t="shared" si="7"/>
        <v>400726</v>
      </c>
    </row>
    <row r="29" spans="1:13" x14ac:dyDescent="0.2">
      <c r="A29" s="51" t="s">
        <v>47</v>
      </c>
      <c r="B29" s="51"/>
      <c r="C29" s="11">
        <f>SUM(C25:C28)</f>
        <v>416546</v>
      </c>
      <c r="D29" s="11">
        <f t="shared" ref="D29:M29" si="8">SUM(D25:D28)</f>
        <v>337522</v>
      </c>
      <c r="E29" s="11">
        <f t="shared" si="8"/>
        <v>286992</v>
      </c>
      <c r="F29" s="11">
        <f t="shared" si="8"/>
        <v>92444</v>
      </c>
      <c r="G29" s="11">
        <f t="shared" si="8"/>
        <v>162216</v>
      </c>
      <c r="H29" s="11">
        <f t="shared" si="8"/>
        <v>396841</v>
      </c>
      <c r="I29" s="11">
        <f t="shared" si="8"/>
        <v>387557</v>
      </c>
      <c r="J29" s="11">
        <f t="shared" si="8"/>
        <v>265494</v>
      </c>
      <c r="K29" s="11">
        <f t="shared" si="8"/>
        <v>1253311</v>
      </c>
      <c r="L29" s="11">
        <f t="shared" si="8"/>
        <v>1092301</v>
      </c>
      <c r="M29" s="11">
        <f t="shared" si="8"/>
        <v>2345612</v>
      </c>
    </row>
  </sheetData>
  <mergeCells count="20">
    <mergeCell ref="A24:B24"/>
    <mergeCell ref="A25:A28"/>
    <mergeCell ref="A29:B29"/>
    <mergeCell ref="A10:A13"/>
    <mergeCell ref="A14:B14"/>
    <mergeCell ref="A15:A18"/>
    <mergeCell ref="A19:B19"/>
    <mergeCell ref="A20:A23"/>
    <mergeCell ref="A5:B6"/>
    <mergeCell ref="C5:M5"/>
    <mergeCell ref="C6:M6"/>
    <mergeCell ref="A7:B7"/>
    <mergeCell ref="C7:H7"/>
    <mergeCell ref="I7:J8"/>
    <mergeCell ref="K7:M8"/>
    <mergeCell ref="A8:A9"/>
    <mergeCell ref="B8:B9"/>
    <mergeCell ref="C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M29"/>
  <sheetViews>
    <sheetView workbookViewId="0"/>
  </sheetViews>
  <sheetFormatPr baseColWidth="10" defaultRowHeight="12.75" x14ac:dyDescent="0.2"/>
  <cols>
    <col min="1" max="1" width="13.7109375" bestFit="1" customWidth="1"/>
    <col min="2" max="2" width="23.42578125" bestFit="1" customWidth="1"/>
    <col min="4" max="4" width="14.42578125" bestFit="1" customWidth="1"/>
    <col min="6" max="6" width="14.5703125" customWidth="1"/>
    <col min="8" max="8" width="14.42578125" bestFit="1" customWidth="1"/>
    <col min="10" max="10" width="14.42578125" bestFit="1" customWidth="1"/>
    <col min="12" max="12" width="14.5703125" customWidth="1"/>
  </cols>
  <sheetData>
    <row r="2" spans="1:13" ht="12" customHeight="1" x14ac:dyDescent="0.2"/>
    <row r="5" spans="1:13" ht="15.75" x14ac:dyDescent="0.2">
      <c r="A5" s="37" t="s">
        <v>121</v>
      </c>
      <c r="B5" s="34"/>
      <c r="C5" s="36" t="s">
        <v>104</v>
      </c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5.75" x14ac:dyDescent="0.2">
      <c r="A6" s="37"/>
      <c r="B6" s="34"/>
      <c r="C6" s="36" t="s">
        <v>105</v>
      </c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">
      <c r="A7" s="43" t="s">
        <v>30</v>
      </c>
      <c r="B7" s="45"/>
      <c r="C7" s="43" t="s">
        <v>32</v>
      </c>
      <c r="D7" s="44"/>
      <c r="E7" s="44"/>
      <c r="F7" s="44"/>
      <c r="G7" s="44"/>
      <c r="H7" s="45"/>
      <c r="I7" s="46" t="s">
        <v>33</v>
      </c>
      <c r="J7" s="47"/>
      <c r="K7" s="46" t="s">
        <v>34</v>
      </c>
      <c r="L7" s="65"/>
      <c r="M7" s="47"/>
    </row>
    <row r="8" spans="1:13" x14ac:dyDescent="0.2">
      <c r="A8" s="66" t="s">
        <v>78</v>
      </c>
      <c r="B8" s="66" t="s">
        <v>35</v>
      </c>
      <c r="C8" s="43" t="s">
        <v>1</v>
      </c>
      <c r="D8" s="45"/>
      <c r="E8" s="43" t="s">
        <v>2</v>
      </c>
      <c r="F8" s="45"/>
      <c r="G8" s="43" t="s">
        <v>3</v>
      </c>
      <c r="H8" s="45"/>
      <c r="I8" s="48"/>
      <c r="J8" s="49"/>
      <c r="K8" s="48"/>
      <c r="L8" s="39"/>
      <c r="M8" s="49"/>
    </row>
    <row r="9" spans="1:13" x14ac:dyDescent="0.2">
      <c r="A9" s="67"/>
      <c r="B9" s="67"/>
      <c r="C9" s="20" t="s">
        <v>7</v>
      </c>
      <c r="D9" s="20" t="s">
        <v>9</v>
      </c>
      <c r="E9" s="20" t="s">
        <v>7</v>
      </c>
      <c r="F9" s="20" t="s">
        <v>9</v>
      </c>
      <c r="G9" s="20" t="s">
        <v>7</v>
      </c>
      <c r="H9" s="20" t="s">
        <v>9</v>
      </c>
      <c r="I9" s="20" t="s">
        <v>7</v>
      </c>
      <c r="J9" s="20" t="s">
        <v>9</v>
      </c>
      <c r="K9" s="20" t="s">
        <v>7</v>
      </c>
      <c r="L9" s="20" t="s">
        <v>9</v>
      </c>
      <c r="M9" s="20" t="s">
        <v>6</v>
      </c>
    </row>
    <row r="10" spans="1:13" x14ac:dyDescent="0.2">
      <c r="A10" s="52" t="s">
        <v>1</v>
      </c>
      <c r="B10" s="7" t="s">
        <v>49</v>
      </c>
      <c r="C10" s="9">
        <v>1689</v>
      </c>
      <c r="D10" s="9">
        <v>6410</v>
      </c>
      <c r="E10" s="9"/>
      <c r="F10" s="9"/>
      <c r="G10" s="9">
        <v>5</v>
      </c>
      <c r="H10" s="9">
        <v>921</v>
      </c>
      <c r="I10" s="9">
        <v>565</v>
      </c>
      <c r="J10" s="9">
        <v>1271</v>
      </c>
      <c r="K10" s="9">
        <f>C10+E10+G10+I10</f>
        <v>2259</v>
      </c>
      <c r="L10" s="9">
        <f>D10+F10+H10+J10</f>
        <v>8602</v>
      </c>
      <c r="M10" s="10">
        <f>K10+L10</f>
        <v>10861</v>
      </c>
    </row>
    <row r="11" spans="1:13" x14ac:dyDescent="0.2">
      <c r="A11" s="52"/>
      <c r="B11" s="7" t="s">
        <v>50</v>
      </c>
      <c r="C11" s="9">
        <v>107</v>
      </c>
      <c r="D11" s="9">
        <v>91</v>
      </c>
      <c r="E11" s="9"/>
      <c r="F11" s="9"/>
      <c r="G11" s="9"/>
      <c r="H11" s="9"/>
      <c r="I11" s="9">
        <v>51</v>
      </c>
      <c r="J11" s="9"/>
      <c r="K11" s="9">
        <f t="shared" ref="K11:L14" si="0">C11+E11+G11+I11</f>
        <v>158</v>
      </c>
      <c r="L11" s="9">
        <f t="shared" si="0"/>
        <v>91</v>
      </c>
      <c r="M11" s="10">
        <f t="shared" ref="M11:M29" si="1">K11+L11</f>
        <v>249</v>
      </c>
    </row>
    <row r="12" spans="1:13" x14ac:dyDescent="0.2">
      <c r="A12" s="52"/>
      <c r="B12" s="7" t="s">
        <v>51</v>
      </c>
      <c r="C12" s="9">
        <v>493</v>
      </c>
      <c r="D12" s="9">
        <v>141</v>
      </c>
      <c r="E12" s="9"/>
      <c r="F12" s="9"/>
      <c r="G12" s="9">
        <v>17</v>
      </c>
      <c r="H12" s="9">
        <v>3</v>
      </c>
      <c r="I12" s="9">
        <v>12</v>
      </c>
      <c r="J12" s="9">
        <v>35</v>
      </c>
      <c r="K12" s="9">
        <f t="shared" si="0"/>
        <v>522</v>
      </c>
      <c r="L12" s="9">
        <f t="shared" si="0"/>
        <v>179</v>
      </c>
      <c r="M12" s="10">
        <f t="shared" si="1"/>
        <v>701</v>
      </c>
    </row>
    <row r="13" spans="1:13" x14ac:dyDescent="0.2">
      <c r="A13" s="52"/>
      <c r="B13" s="7" t="s">
        <v>52</v>
      </c>
      <c r="C13" s="9">
        <v>2712</v>
      </c>
      <c r="D13" s="9">
        <v>876</v>
      </c>
      <c r="E13" s="9"/>
      <c r="F13" s="9"/>
      <c r="G13" s="9">
        <v>41</v>
      </c>
      <c r="H13" s="9">
        <v>40</v>
      </c>
      <c r="I13" s="9">
        <v>590</v>
      </c>
      <c r="J13" s="9">
        <v>187</v>
      </c>
      <c r="K13" s="9">
        <f t="shared" si="0"/>
        <v>3343</v>
      </c>
      <c r="L13" s="9">
        <f t="shared" si="0"/>
        <v>1103</v>
      </c>
      <c r="M13" s="10">
        <f t="shared" si="1"/>
        <v>4446</v>
      </c>
    </row>
    <row r="14" spans="1:13" x14ac:dyDescent="0.2">
      <c r="A14" s="51" t="s">
        <v>43</v>
      </c>
      <c r="B14" s="51"/>
      <c r="C14" s="11">
        <v>5001</v>
      </c>
      <c r="D14" s="11">
        <v>7518</v>
      </c>
      <c r="E14" s="11"/>
      <c r="F14" s="11"/>
      <c r="G14" s="11">
        <f>SUM(G10:G13)</f>
        <v>63</v>
      </c>
      <c r="H14" s="11">
        <f>SUM(H10:H13)</f>
        <v>964</v>
      </c>
      <c r="I14" s="11">
        <v>1218</v>
      </c>
      <c r="J14" s="11">
        <v>1493</v>
      </c>
      <c r="K14" s="11">
        <f t="shared" si="0"/>
        <v>6282</v>
      </c>
      <c r="L14" s="11">
        <f t="shared" si="0"/>
        <v>9975</v>
      </c>
      <c r="M14" s="10">
        <f t="shared" si="1"/>
        <v>16257</v>
      </c>
    </row>
    <row r="15" spans="1:13" x14ac:dyDescent="0.2">
      <c r="A15" s="52" t="s">
        <v>2</v>
      </c>
      <c r="B15" s="7" t="s">
        <v>49</v>
      </c>
      <c r="C15" s="9">
        <v>35</v>
      </c>
      <c r="D15" s="9">
        <v>241</v>
      </c>
      <c r="E15" s="9">
        <v>1081</v>
      </c>
      <c r="F15" s="9">
        <v>5860</v>
      </c>
      <c r="G15" s="9">
        <v>1</v>
      </c>
      <c r="H15" s="9">
        <v>1226</v>
      </c>
      <c r="I15" s="9">
        <v>968</v>
      </c>
      <c r="J15" s="9">
        <v>1947</v>
      </c>
      <c r="K15" s="9">
        <f>C15+E15+G15+I15</f>
        <v>2085</v>
      </c>
      <c r="L15" s="9">
        <f>D15+F15+H15+J15</f>
        <v>9274</v>
      </c>
      <c r="M15" s="10">
        <f t="shared" si="1"/>
        <v>11359</v>
      </c>
    </row>
    <row r="16" spans="1:13" x14ac:dyDescent="0.2">
      <c r="A16" s="52"/>
      <c r="B16" s="7" t="s">
        <v>50</v>
      </c>
      <c r="C16" s="9"/>
      <c r="D16" s="9"/>
      <c r="E16" s="9">
        <v>145</v>
      </c>
      <c r="F16" s="9">
        <v>1</v>
      </c>
      <c r="G16" s="9"/>
      <c r="H16" s="9"/>
      <c r="I16" s="9">
        <v>3</v>
      </c>
      <c r="J16" s="9">
        <v>13</v>
      </c>
      <c r="K16" s="9">
        <f t="shared" ref="K16:L19" si="2">C16+E16+G16+I16</f>
        <v>148</v>
      </c>
      <c r="L16" s="9">
        <f t="shared" si="2"/>
        <v>14</v>
      </c>
      <c r="M16" s="10">
        <f t="shared" si="1"/>
        <v>162</v>
      </c>
    </row>
    <row r="17" spans="1:13" x14ac:dyDescent="0.2">
      <c r="A17" s="52"/>
      <c r="B17" s="7" t="s">
        <v>51</v>
      </c>
      <c r="C17" s="9">
        <v>1</v>
      </c>
      <c r="D17" s="9">
        <v>16</v>
      </c>
      <c r="E17" s="9">
        <v>90</v>
      </c>
      <c r="F17" s="9">
        <v>2</v>
      </c>
      <c r="G17" s="9">
        <v>6</v>
      </c>
      <c r="H17" s="9">
        <v>8</v>
      </c>
      <c r="I17" s="9">
        <v>669</v>
      </c>
      <c r="J17" s="9">
        <v>691</v>
      </c>
      <c r="K17" s="9">
        <f t="shared" si="2"/>
        <v>766</v>
      </c>
      <c r="L17" s="9">
        <f t="shared" si="2"/>
        <v>717</v>
      </c>
      <c r="M17" s="10">
        <f t="shared" si="1"/>
        <v>1483</v>
      </c>
    </row>
    <row r="18" spans="1:13" x14ac:dyDescent="0.2">
      <c r="A18" s="52"/>
      <c r="B18" s="7" t="s">
        <v>52</v>
      </c>
      <c r="C18" s="9">
        <v>1</v>
      </c>
      <c r="D18" s="9">
        <v>681</v>
      </c>
      <c r="E18" s="9">
        <v>902</v>
      </c>
      <c r="F18" s="9">
        <v>73</v>
      </c>
      <c r="G18" s="9">
        <v>269</v>
      </c>
      <c r="H18" s="9">
        <v>14</v>
      </c>
      <c r="I18" s="9">
        <v>55</v>
      </c>
      <c r="J18" s="9">
        <v>54</v>
      </c>
      <c r="K18" s="9">
        <f t="shared" si="2"/>
        <v>1227</v>
      </c>
      <c r="L18" s="9">
        <f t="shared" si="2"/>
        <v>822</v>
      </c>
      <c r="M18" s="10">
        <f t="shared" si="1"/>
        <v>2049</v>
      </c>
    </row>
    <row r="19" spans="1:13" x14ac:dyDescent="0.2">
      <c r="A19" s="51" t="s">
        <v>44</v>
      </c>
      <c r="B19" s="51"/>
      <c r="C19" s="11">
        <v>37</v>
      </c>
      <c r="D19" s="11">
        <f t="shared" ref="D19:J19" si="3">SUM(D15:D18)</f>
        <v>938</v>
      </c>
      <c r="E19" s="11">
        <f t="shared" si="3"/>
        <v>2218</v>
      </c>
      <c r="F19" s="11">
        <f t="shared" si="3"/>
        <v>5936</v>
      </c>
      <c r="G19" s="11">
        <f t="shared" si="3"/>
        <v>276</v>
      </c>
      <c r="H19" s="11">
        <f t="shared" si="3"/>
        <v>1248</v>
      </c>
      <c r="I19" s="11">
        <f t="shared" si="3"/>
        <v>1695</v>
      </c>
      <c r="J19" s="11">
        <f t="shared" si="3"/>
        <v>2705</v>
      </c>
      <c r="K19" s="11">
        <f t="shared" si="2"/>
        <v>4226</v>
      </c>
      <c r="L19" s="11">
        <f t="shared" si="2"/>
        <v>10827</v>
      </c>
      <c r="M19" s="10">
        <f t="shared" si="1"/>
        <v>15053</v>
      </c>
    </row>
    <row r="20" spans="1:13" x14ac:dyDescent="0.2">
      <c r="A20" s="52" t="s">
        <v>3</v>
      </c>
      <c r="B20" s="7" t="s">
        <v>49</v>
      </c>
      <c r="C20" s="9">
        <v>536</v>
      </c>
      <c r="D20" s="9">
        <v>176</v>
      </c>
      <c r="E20" s="9">
        <v>287</v>
      </c>
      <c r="F20" s="9">
        <v>12</v>
      </c>
      <c r="G20" s="9">
        <v>158</v>
      </c>
      <c r="H20" s="9">
        <v>5399</v>
      </c>
      <c r="I20" s="9">
        <v>159</v>
      </c>
      <c r="J20" s="9">
        <v>1791</v>
      </c>
      <c r="K20" s="9">
        <f>C20+E20+G20+I20</f>
        <v>1140</v>
      </c>
      <c r="L20" s="9">
        <f>D20+F20+H20+J20</f>
        <v>7378</v>
      </c>
      <c r="M20" s="10">
        <f t="shared" si="1"/>
        <v>8518</v>
      </c>
    </row>
    <row r="21" spans="1:13" x14ac:dyDescent="0.2">
      <c r="A21" s="52"/>
      <c r="B21" s="7" t="s">
        <v>50</v>
      </c>
      <c r="C21" s="9">
        <v>1</v>
      </c>
      <c r="D21" s="9">
        <v>2</v>
      </c>
      <c r="E21" s="9"/>
      <c r="F21" s="9"/>
      <c r="G21" s="9">
        <v>31</v>
      </c>
      <c r="H21" s="9">
        <v>10</v>
      </c>
      <c r="I21" s="9">
        <v>13</v>
      </c>
      <c r="J21" s="9">
        <v>4</v>
      </c>
      <c r="K21" s="9">
        <f t="shared" ref="K21:L23" si="4">C21+E21+G21+I21</f>
        <v>45</v>
      </c>
      <c r="L21" s="9">
        <f t="shared" si="4"/>
        <v>16</v>
      </c>
      <c r="M21" s="10">
        <f t="shared" si="1"/>
        <v>61</v>
      </c>
    </row>
    <row r="22" spans="1:13" x14ac:dyDescent="0.2">
      <c r="A22" s="52"/>
      <c r="B22" s="7" t="s">
        <v>51</v>
      </c>
      <c r="C22" s="9">
        <v>42</v>
      </c>
      <c r="D22" s="9">
        <v>39</v>
      </c>
      <c r="E22" s="9">
        <v>31</v>
      </c>
      <c r="F22" s="9"/>
      <c r="G22" s="9">
        <v>125</v>
      </c>
      <c r="H22" s="9">
        <v>12</v>
      </c>
      <c r="I22" s="9">
        <v>40</v>
      </c>
      <c r="J22" s="9">
        <v>28</v>
      </c>
      <c r="K22" s="9">
        <f t="shared" si="4"/>
        <v>238</v>
      </c>
      <c r="L22" s="9">
        <f t="shared" si="4"/>
        <v>79</v>
      </c>
      <c r="M22" s="10">
        <f t="shared" si="1"/>
        <v>317</v>
      </c>
    </row>
    <row r="23" spans="1:13" x14ac:dyDescent="0.2">
      <c r="A23" s="52"/>
      <c r="B23" s="7" t="s">
        <v>52</v>
      </c>
      <c r="C23" s="9">
        <v>160</v>
      </c>
      <c r="D23" s="9">
        <v>208</v>
      </c>
      <c r="E23" s="9">
        <v>119</v>
      </c>
      <c r="F23" s="9"/>
      <c r="G23" s="9">
        <v>567</v>
      </c>
      <c r="H23" s="9">
        <v>160</v>
      </c>
      <c r="I23" s="9">
        <v>232</v>
      </c>
      <c r="J23" s="9">
        <v>157</v>
      </c>
      <c r="K23" s="9">
        <f t="shared" si="4"/>
        <v>1078</v>
      </c>
      <c r="L23" s="9">
        <f t="shared" si="4"/>
        <v>525</v>
      </c>
      <c r="M23" s="10">
        <f t="shared" si="1"/>
        <v>1603</v>
      </c>
    </row>
    <row r="24" spans="1:13" x14ac:dyDescent="0.2">
      <c r="A24" s="51" t="s">
        <v>45</v>
      </c>
      <c r="B24" s="51"/>
      <c r="C24" s="11">
        <f t="shared" ref="C24:L24" si="5">SUM(C20:C23)</f>
        <v>739</v>
      </c>
      <c r="D24" s="11">
        <f t="shared" si="5"/>
        <v>425</v>
      </c>
      <c r="E24" s="11">
        <f t="shared" si="5"/>
        <v>437</v>
      </c>
      <c r="F24" s="11">
        <f t="shared" si="5"/>
        <v>12</v>
      </c>
      <c r="G24" s="11">
        <f t="shared" si="5"/>
        <v>881</v>
      </c>
      <c r="H24" s="11">
        <f t="shared" si="5"/>
        <v>5581</v>
      </c>
      <c r="I24" s="11">
        <f t="shared" si="5"/>
        <v>444</v>
      </c>
      <c r="J24" s="11">
        <f t="shared" si="5"/>
        <v>1980</v>
      </c>
      <c r="K24" s="11">
        <f t="shared" si="5"/>
        <v>2501</v>
      </c>
      <c r="L24" s="11">
        <f t="shared" si="5"/>
        <v>7998</v>
      </c>
      <c r="M24" s="10">
        <f t="shared" si="1"/>
        <v>10499</v>
      </c>
    </row>
    <row r="25" spans="1:13" x14ac:dyDescent="0.2">
      <c r="A25" s="52" t="s">
        <v>46</v>
      </c>
      <c r="B25" s="7" t="s">
        <v>49</v>
      </c>
      <c r="C25" s="9">
        <f t="shared" ref="C25:D28" si="6">C10+C15+C20</f>
        <v>2260</v>
      </c>
      <c r="D25" s="9">
        <f t="shared" si="6"/>
        <v>6827</v>
      </c>
      <c r="E25" s="9">
        <f>E15+E20</f>
        <v>1368</v>
      </c>
      <c r="F25" s="9">
        <f>F15+F20</f>
        <v>5872</v>
      </c>
      <c r="G25" s="9">
        <f t="shared" ref="G25:L28" si="7">G10+G15+G20</f>
        <v>164</v>
      </c>
      <c r="H25" s="9">
        <f t="shared" si="7"/>
        <v>7546</v>
      </c>
      <c r="I25" s="9">
        <f t="shared" si="7"/>
        <v>1692</v>
      </c>
      <c r="J25" s="9">
        <f t="shared" si="7"/>
        <v>5009</v>
      </c>
      <c r="K25" s="9">
        <f t="shared" si="7"/>
        <v>5484</v>
      </c>
      <c r="L25" s="9">
        <f t="shared" si="7"/>
        <v>25254</v>
      </c>
      <c r="M25" s="10">
        <f t="shared" si="1"/>
        <v>30738</v>
      </c>
    </row>
    <row r="26" spans="1:13" x14ac:dyDescent="0.2">
      <c r="A26" s="52"/>
      <c r="B26" s="7" t="s">
        <v>50</v>
      </c>
      <c r="C26" s="9">
        <f t="shared" si="6"/>
        <v>108</v>
      </c>
      <c r="D26" s="9">
        <f t="shared" si="6"/>
        <v>93</v>
      </c>
      <c r="E26" s="9">
        <f>E16+E21</f>
        <v>145</v>
      </c>
      <c r="F26" s="9">
        <v>1</v>
      </c>
      <c r="G26" s="9">
        <f t="shared" si="7"/>
        <v>31</v>
      </c>
      <c r="H26" s="9">
        <f t="shared" si="7"/>
        <v>10</v>
      </c>
      <c r="I26" s="9">
        <f t="shared" si="7"/>
        <v>67</v>
      </c>
      <c r="J26" s="9">
        <f t="shared" si="7"/>
        <v>17</v>
      </c>
      <c r="K26" s="9">
        <f t="shared" si="7"/>
        <v>351</v>
      </c>
      <c r="L26" s="9">
        <f t="shared" si="7"/>
        <v>121</v>
      </c>
      <c r="M26" s="10">
        <f t="shared" si="1"/>
        <v>472</v>
      </c>
    </row>
    <row r="27" spans="1:13" x14ac:dyDescent="0.2">
      <c r="A27" s="52"/>
      <c r="B27" s="7" t="s">
        <v>51</v>
      </c>
      <c r="C27" s="9">
        <f t="shared" si="6"/>
        <v>536</v>
      </c>
      <c r="D27" s="9">
        <f t="shared" si="6"/>
        <v>196</v>
      </c>
      <c r="E27" s="9">
        <f>E17+E22</f>
        <v>121</v>
      </c>
      <c r="F27" s="9">
        <v>2</v>
      </c>
      <c r="G27" s="9">
        <f t="shared" si="7"/>
        <v>148</v>
      </c>
      <c r="H27" s="9">
        <f t="shared" si="7"/>
        <v>23</v>
      </c>
      <c r="I27" s="9">
        <f t="shared" si="7"/>
        <v>721</v>
      </c>
      <c r="J27" s="9">
        <f t="shared" si="7"/>
        <v>754</v>
      </c>
      <c r="K27" s="9">
        <f t="shared" si="7"/>
        <v>1526</v>
      </c>
      <c r="L27" s="9">
        <f t="shared" si="7"/>
        <v>975</v>
      </c>
      <c r="M27" s="10">
        <f t="shared" si="1"/>
        <v>2501</v>
      </c>
    </row>
    <row r="28" spans="1:13" x14ac:dyDescent="0.2">
      <c r="A28" s="52"/>
      <c r="B28" s="7" t="s">
        <v>52</v>
      </c>
      <c r="C28" s="9">
        <f t="shared" si="6"/>
        <v>2873</v>
      </c>
      <c r="D28" s="9">
        <f t="shared" si="6"/>
        <v>1765</v>
      </c>
      <c r="E28" s="9">
        <f>E18+E23</f>
        <v>1021</v>
      </c>
      <c r="F28" s="9">
        <v>73</v>
      </c>
      <c r="G28" s="9">
        <f t="shared" si="7"/>
        <v>877</v>
      </c>
      <c r="H28" s="9">
        <f t="shared" si="7"/>
        <v>214</v>
      </c>
      <c r="I28" s="9">
        <f t="shared" si="7"/>
        <v>877</v>
      </c>
      <c r="J28" s="9">
        <f t="shared" si="7"/>
        <v>398</v>
      </c>
      <c r="K28" s="9">
        <f t="shared" si="7"/>
        <v>5648</v>
      </c>
      <c r="L28" s="9">
        <f t="shared" si="7"/>
        <v>2450</v>
      </c>
      <c r="M28" s="10">
        <f t="shared" si="1"/>
        <v>8098</v>
      </c>
    </row>
    <row r="29" spans="1:13" x14ac:dyDescent="0.2">
      <c r="A29" s="51" t="s">
        <v>47</v>
      </c>
      <c r="B29" s="51"/>
      <c r="C29" s="11">
        <f t="shared" ref="C29:L29" si="8">SUM(C25:C28)</f>
        <v>5777</v>
      </c>
      <c r="D29" s="11">
        <f t="shared" si="8"/>
        <v>8881</v>
      </c>
      <c r="E29" s="11">
        <f t="shared" si="8"/>
        <v>2655</v>
      </c>
      <c r="F29" s="11">
        <f t="shared" si="8"/>
        <v>5948</v>
      </c>
      <c r="G29" s="11">
        <f t="shared" si="8"/>
        <v>1220</v>
      </c>
      <c r="H29" s="11">
        <f t="shared" si="8"/>
        <v>7793</v>
      </c>
      <c r="I29" s="11">
        <f t="shared" si="8"/>
        <v>3357</v>
      </c>
      <c r="J29" s="11">
        <f t="shared" si="8"/>
        <v>6178</v>
      </c>
      <c r="K29" s="11">
        <f t="shared" si="8"/>
        <v>13009</v>
      </c>
      <c r="L29" s="11">
        <f t="shared" si="8"/>
        <v>28800</v>
      </c>
      <c r="M29" s="10">
        <f t="shared" si="1"/>
        <v>41809</v>
      </c>
    </row>
  </sheetData>
  <mergeCells count="20">
    <mergeCell ref="A24:B24"/>
    <mergeCell ref="A25:A28"/>
    <mergeCell ref="A29:B29"/>
    <mergeCell ref="A10:A13"/>
    <mergeCell ref="A14:B14"/>
    <mergeCell ref="A15:A18"/>
    <mergeCell ref="A19:B19"/>
    <mergeCell ref="A20:A23"/>
    <mergeCell ref="A5:B6"/>
    <mergeCell ref="C5:M5"/>
    <mergeCell ref="C6:M6"/>
    <mergeCell ref="A7:B7"/>
    <mergeCell ref="C7:H7"/>
    <mergeCell ref="I7:J8"/>
    <mergeCell ref="K7:M8"/>
    <mergeCell ref="A8:A9"/>
    <mergeCell ref="B8:B9"/>
    <mergeCell ref="C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4:M35"/>
  <sheetViews>
    <sheetView zoomScaleNormal="100" workbookViewId="0"/>
  </sheetViews>
  <sheetFormatPr baseColWidth="10" defaultColWidth="9.140625" defaultRowHeight="12.75" x14ac:dyDescent="0.2"/>
  <cols>
    <col min="1" max="1" width="25.7109375" bestFit="1" customWidth="1"/>
    <col min="2" max="2" width="9.5703125" bestFit="1" customWidth="1"/>
    <col min="3" max="3" width="11.85546875" bestFit="1" customWidth="1"/>
    <col min="4" max="5" width="9.5703125" bestFit="1" customWidth="1"/>
    <col min="6" max="6" width="11.85546875" bestFit="1" customWidth="1"/>
    <col min="7" max="8" width="9.5703125" bestFit="1" customWidth="1"/>
    <col min="9" max="9" width="11.85546875" bestFit="1" customWidth="1"/>
    <col min="10" max="10" width="9.5703125" bestFit="1" customWidth="1"/>
    <col min="11" max="11" width="11.42578125" bestFit="1" customWidth="1"/>
    <col min="12" max="12" width="11.85546875" bestFit="1" customWidth="1"/>
    <col min="13" max="13" width="11.42578125" bestFit="1" customWidth="1"/>
  </cols>
  <sheetData>
    <row r="4" spans="1:13" ht="15.75" x14ac:dyDescent="0.25">
      <c r="A4" s="55" t="s">
        <v>106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5.75" x14ac:dyDescent="0.25">
      <c r="A5" s="55" t="s">
        <v>107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55" t="s">
        <v>120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8" x14ac:dyDescent="0.2">
      <c r="A7" s="68" t="s">
        <v>0</v>
      </c>
      <c r="B7" s="69" t="s">
        <v>1</v>
      </c>
      <c r="C7" s="69"/>
      <c r="D7" s="69"/>
      <c r="E7" s="69" t="s">
        <v>2</v>
      </c>
      <c r="F7" s="69"/>
      <c r="G7" s="69"/>
      <c r="H7" s="69" t="s">
        <v>3</v>
      </c>
      <c r="I7" s="69"/>
      <c r="J7" s="69"/>
      <c r="K7" s="69" t="s">
        <v>4</v>
      </c>
      <c r="L7" s="69"/>
      <c r="M7" s="69"/>
    </row>
    <row r="8" spans="1:13" x14ac:dyDescent="0.2">
      <c r="A8" s="68"/>
      <c r="B8" s="68" t="s">
        <v>5</v>
      </c>
      <c r="C8" s="68"/>
      <c r="D8" s="68" t="s">
        <v>6</v>
      </c>
      <c r="E8" s="68" t="s">
        <v>5</v>
      </c>
      <c r="F8" s="68"/>
      <c r="G8" s="68" t="s">
        <v>6</v>
      </c>
      <c r="H8" s="68" t="s">
        <v>5</v>
      </c>
      <c r="I8" s="68"/>
      <c r="J8" s="68" t="s">
        <v>6</v>
      </c>
      <c r="K8" s="68" t="s">
        <v>5</v>
      </c>
      <c r="L8" s="68"/>
      <c r="M8" s="68" t="s">
        <v>6</v>
      </c>
    </row>
    <row r="9" spans="1:13" x14ac:dyDescent="0.2">
      <c r="A9" s="68"/>
      <c r="B9" s="21" t="s">
        <v>7</v>
      </c>
      <c r="C9" s="21" t="s">
        <v>8</v>
      </c>
      <c r="D9" s="68"/>
      <c r="E9" s="21" t="s">
        <v>7</v>
      </c>
      <c r="F9" s="21" t="s">
        <v>8</v>
      </c>
      <c r="G9" s="68"/>
      <c r="H9" s="21" t="s">
        <v>7</v>
      </c>
      <c r="I9" s="21" t="s">
        <v>9</v>
      </c>
      <c r="J9" s="68"/>
      <c r="K9" s="21" t="s">
        <v>7</v>
      </c>
      <c r="L9" s="21" t="s">
        <v>9</v>
      </c>
      <c r="M9" s="68"/>
    </row>
    <row r="10" spans="1:13" x14ac:dyDescent="0.2">
      <c r="A10" s="13" t="s">
        <v>10</v>
      </c>
      <c r="B10" s="9">
        <v>338415</v>
      </c>
      <c r="C10" s="9">
        <v>307895</v>
      </c>
      <c r="D10" s="10">
        <f>B10+C10</f>
        <v>646310</v>
      </c>
      <c r="E10" s="9">
        <v>33195</v>
      </c>
      <c r="F10" s="9">
        <v>20523</v>
      </c>
      <c r="G10" s="10">
        <f>E10+F10</f>
        <v>53718</v>
      </c>
      <c r="H10" s="9">
        <v>50713</v>
      </c>
      <c r="I10" s="9">
        <v>17985</v>
      </c>
      <c r="J10" s="10">
        <f>H10+I10</f>
        <v>68698</v>
      </c>
      <c r="K10" s="9">
        <f>B10+E10+H10</f>
        <v>422323</v>
      </c>
      <c r="L10" s="9">
        <f>C10+F10+I10</f>
        <v>346403</v>
      </c>
      <c r="M10" s="10">
        <f>K10+L10</f>
        <v>768726</v>
      </c>
    </row>
    <row r="11" spans="1:13" x14ac:dyDescent="0.2">
      <c r="A11" s="13" t="s">
        <v>11</v>
      </c>
      <c r="B11" s="9">
        <v>1677</v>
      </c>
      <c r="C11" s="9"/>
      <c r="D11" s="10">
        <f t="shared" ref="D11:D34" si="0">B11+C11</f>
        <v>1677</v>
      </c>
      <c r="E11" s="9">
        <v>255872</v>
      </c>
      <c r="F11" s="9">
        <v>98053</v>
      </c>
      <c r="G11" s="10">
        <f t="shared" ref="G11:G34" si="1">E11+F11</f>
        <v>353925</v>
      </c>
      <c r="H11" s="9">
        <v>32098</v>
      </c>
      <c r="I11" s="9">
        <v>339</v>
      </c>
      <c r="J11" s="10">
        <f t="shared" ref="J11:J34" si="2">H11+I11</f>
        <v>32437</v>
      </c>
      <c r="K11" s="9">
        <f t="shared" ref="K11:L34" si="3">B11+E11+H11</f>
        <v>289647</v>
      </c>
      <c r="L11" s="9">
        <f t="shared" si="3"/>
        <v>98392</v>
      </c>
      <c r="M11" s="10">
        <f t="shared" ref="M11:M34" si="4">K11+L11</f>
        <v>388039</v>
      </c>
    </row>
    <row r="12" spans="1:13" x14ac:dyDescent="0.2">
      <c r="A12" s="13" t="s">
        <v>12</v>
      </c>
      <c r="B12" s="9">
        <v>10939</v>
      </c>
      <c r="C12" s="9">
        <v>44691</v>
      </c>
      <c r="D12" s="10">
        <f t="shared" si="0"/>
        <v>55630</v>
      </c>
      <c r="E12" s="9">
        <v>19033</v>
      </c>
      <c r="F12" s="9">
        <v>79648</v>
      </c>
      <c r="G12" s="10">
        <f t="shared" si="1"/>
        <v>98681</v>
      </c>
      <c r="H12" s="9">
        <v>133464</v>
      </c>
      <c r="I12" s="9">
        <v>280295</v>
      </c>
      <c r="J12" s="10">
        <f t="shared" si="2"/>
        <v>413759</v>
      </c>
      <c r="K12" s="9">
        <f t="shared" si="3"/>
        <v>163436</v>
      </c>
      <c r="L12" s="9">
        <f t="shared" si="3"/>
        <v>404634</v>
      </c>
      <c r="M12" s="10">
        <f t="shared" si="4"/>
        <v>568070</v>
      </c>
    </row>
    <row r="13" spans="1:13" x14ac:dyDescent="0.2">
      <c r="A13" s="14" t="s">
        <v>13</v>
      </c>
      <c r="B13" s="10">
        <f>SUM(B10:B12)</f>
        <v>351031</v>
      </c>
      <c r="C13" s="10">
        <f t="shared" ref="C13:I13" si="5">SUM(C10:C12)</f>
        <v>352586</v>
      </c>
      <c r="D13" s="10">
        <f t="shared" si="0"/>
        <v>703617</v>
      </c>
      <c r="E13" s="10">
        <f t="shared" si="5"/>
        <v>308100</v>
      </c>
      <c r="F13" s="10">
        <f t="shared" si="5"/>
        <v>198224</v>
      </c>
      <c r="G13" s="10">
        <f t="shared" si="1"/>
        <v>506324</v>
      </c>
      <c r="H13" s="10">
        <f t="shared" si="5"/>
        <v>216275</v>
      </c>
      <c r="I13" s="10">
        <f t="shared" si="5"/>
        <v>298619</v>
      </c>
      <c r="J13" s="10">
        <f t="shared" si="2"/>
        <v>514894</v>
      </c>
      <c r="K13" s="10">
        <f t="shared" si="3"/>
        <v>875406</v>
      </c>
      <c r="L13" s="10">
        <f t="shared" si="3"/>
        <v>849429</v>
      </c>
      <c r="M13" s="10">
        <f t="shared" si="4"/>
        <v>1724835</v>
      </c>
    </row>
    <row r="14" spans="1:13" x14ac:dyDescent="0.2">
      <c r="A14" s="15" t="s">
        <v>81</v>
      </c>
      <c r="B14" s="9"/>
      <c r="C14" s="9"/>
      <c r="D14" s="10">
        <f t="shared" si="0"/>
        <v>0</v>
      </c>
      <c r="E14" s="16">
        <v>5730</v>
      </c>
      <c r="F14" s="16">
        <v>20</v>
      </c>
      <c r="G14" s="10">
        <f t="shared" si="1"/>
        <v>5750</v>
      </c>
      <c r="H14" s="16">
        <v>106</v>
      </c>
      <c r="I14" s="16"/>
      <c r="J14" s="10">
        <f t="shared" si="2"/>
        <v>106</v>
      </c>
      <c r="K14" s="9">
        <f t="shared" si="3"/>
        <v>5836</v>
      </c>
      <c r="L14" s="9">
        <f t="shared" si="3"/>
        <v>20</v>
      </c>
      <c r="M14" s="10">
        <f t="shared" si="4"/>
        <v>5856</v>
      </c>
    </row>
    <row r="15" spans="1:13" x14ac:dyDescent="0.2">
      <c r="A15" s="15" t="s">
        <v>108</v>
      </c>
      <c r="B15" s="16"/>
      <c r="C15" s="16"/>
      <c r="D15" s="10">
        <f t="shared" si="0"/>
        <v>0</v>
      </c>
      <c r="E15" s="16"/>
      <c r="F15" s="16"/>
      <c r="G15" s="10">
        <f t="shared" si="1"/>
        <v>0</v>
      </c>
      <c r="H15" s="16">
        <v>4</v>
      </c>
      <c r="I15" s="16"/>
      <c r="J15" s="10">
        <f t="shared" si="2"/>
        <v>4</v>
      </c>
      <c r="K15" s="9">
        <f t="shared" si="3"/>
        <v>4</v>
      </c>
      <c r="L15" s="9">
        <f t="shared" si="3"/>
        <v>0</v>
      </c>
      <c r="M15" s="10">
        <f t="shared" si="4"/>
        <v>4</v>
      </c>
    </row>
    <row r="16" spans="1:13" x14ac:dyDescent="0.2">
      <c r="A16" s="15" t="s">
        <v>85</v>
      </c>
      <c r="B16" s="16"/>
      <c r="C16" s="16"/>
      <c r="D16" s="10">
        <f t="shared" si="0"/>
        <v>0</v>
      </c>
      <c r="E16" s="16">
        <v>2</v>
      </c>
      <c r="F16" s="16"/>
      <c r="G16" s="10">
        <f t="shared" si="1"/>
        <v>2</v>
      </c>
      <c r="H16" s="16"/>
      <c r="I16" s="16"/>
      <c r="J16" s="10">
        <f t="shared" si="2"/>
        <v>0</v>
      </c>
      <c r="K16" s="9">
        <f t="shared" si="3"/>
        <v>2</v>
      </c>
      <c r="L16" s="9">
        <f t="shared" si="3"/>
        <v>0</v>
      </c>
      <c r="M16" s="10">
        <f t="shared" si="4"/>
        <v>2</v>
      </c>
    </row>
    <row r="17" spans="1:13" x14ac:dyDescent="0.2">
      <c r="A17" s="17" t="s">
        <v>86</v>
      </c>
      <c r="B17" s="16">
        <v>4735</v>
      </c>
      <c r="C17" s="16"/>
      <c r="D17" s="10">
        <f t="shared" si="0"/>
        <v>4735</v>
      </c>
      <c r="E17" s="16">
        <v>65048</v>
      </c>
      <c r="F17" s="16">
        <v>1152</v>
      </c>
      <c r="G17" s="10">
        <f t="shared" si="1"/>
        <v>66200</v>
      </c>
      <c r="H17" s="16">
        <v>22839</v>
      </c>
      <c r="I17" s="16">
        <v>226</v>
      </c>
      <c r="J17" s="10">
        <f t="shared" si="2"/>
        <v>23065</v>
      </c>
      <c r="K17" s="9">
        <f>B17+E17+H17</f>
        <v>92622</v>
      </c>
      <c r="L17" s="9">
        <f t="shared" si="3"/>
        <v>1378</v>
      </c>
      <c r="M17" s="10">
        <f t="shared" si="4"/>
        <v>94000</v>
      </c>
    </row>
    <row r="18" spans="1:13" x14ac:dyDescent="0.2">
      <c r="A18" s="17" t="s">
        <v>87</v>
      </c>
      <c r="B18" s="16">
        <v>948</v>
      </c>
      <c r="C18" s="16">
        <v>6074</v>
      </c>
      <c r="D18" s="10">
        <f t="shared" si="0"/>
        <v>7022</v>
      </c>
      <c r="E18" s="16">
        <v>435</v>
      </c>
      <c r="F18" s="16">
        <v>3195</v>
      </c>
      <c r="G18" s="10">
        <f t="shared" si="1"/>
        <v>3630</v>
      </c>
      <c r="H18" s="16">
        <v>9837</v>
      </c>
      <c r="I18" s="16">
        <v>22216</v>
      </c>
      <c r="J18" s="10">
        <f t="shared" si="2"/>
        <v>32053</v>
      </c>
      <c r="K18" s="9">
        <f>B18+E18+H18</f>
        <v>11220</v>
      </c>
      <c r="L18" s="9">
        <f t="shared" si="3"/>
        <v>31485</v>
      </c>
      <c r="M18" s="10">
        <f t="shared" si="4"/>
        <v>42705</v>
      </c>
    </row>
    <row r="19" spans="1:13" x14ac:dyDescent="0.2">
      <c r="A19" s="18" t="s">
        <v>14</v>
      </c>
      <c r="B19" s="22">
        <v>21332</v>
      </c>
      <c r="C19" s="22">
        <v>9462</v>
      </c>
      <c r="D19" s="10">
        <f t="shared" si="0"/>
        <v>30794</v>
      </c>
      <c r="E19" s="22">
        <v>5884</v>
      </c>
      <c r="F19" s="22">
        <v>38298</v>
      </c>
      <c r="G19" s="10">
        <f t="shared" si="1"/>
        <v>44182</v>
      </c>
      <c r="H19" s="22">
        <v>15079</v>
      </c>
      <c r="I19" s="22">
        <v>30390</v>
      </c>
      <c r="J19" s="10">
        <f t="shared" si="2"/>
        <v>45469</v>
      </c>
      <c r="K19" s="9">
        <f>B19+E19+H19</f>
        <v>42295</v>
      </c>
      <c r="L19" s="9">
        <f t="shared" si="3"/>
        <v>78150</v>
      </c>
      <c r="M19" s="10">
        <f t="shared" si="4"/>
        <v>120445</v>
      </c>
    </row>
    <row r="20" spans="1:13" x14ac:dyDescent="0.2">
      <c r="A20" s="18" t="s">
        <v>15</v>
      </c>
      <c r="B20" s="22">
        <v>1696</v>
      </c>
      <c r="C20" s="22">
        <v>541</v>
      </c>
      <c r="D20" s="10">
        <f t="shared" si="0"/>
        <v>2237</v>
      </c>
      <c r="E20" s="22">
        <v>5654</v>
      </c>
      <c r="F20" s="22"/>
      <c r="G20" s="10">
        <f t="shared" si="1"/>
        <v>5654</v>
      </c>
      <c r="H20" s="22">
        <v>350</v>
      </c>
      <c r="I20" s="22"/>
      <c r="J20" s="10">
        <f t="shared" si="2"/>
        <v>350</v>
      </c>
      <c r="K20" s="9">
        <f t="shared" si="3"/>
        <v>7700</v>
      </c>
      <c r="L20" s="9">
        <f t="shared" si="3"/>
        <v>541</v>
      </c>
      <c r="M20" s="10">
        <f t="shared" si="4"/>
        <v>8241</v>
      </c>
    </row>
    <row r="21" spans="1:13" x14ac:dyDescent="0.2">
      <c r="A21" s="18" t="s">
        <v>16</v>
      </c>
      <c r="B21" s="22">
        <v>34535</v>
      </c>
      <c r="C21" s="22">
        <v>24208</v>
      </c>
      <c r="D21" s="10">
        <f t="shared" si="0"/>
        <v>58743</v>
      </c>
      <c r="E21" s="22">
        <v>12320</v>
      </c>
      <c r="F21" s="22">
        <v>19434</v>
      </c>
      <c r="G21" s="10">
        <f t="shared" si="1"/>
        <v>31754</v>
      </c>
      <c r="H21" s="22">
        <v>20291</v>
      </c>
      <c r="I21" s="22">
        <v>13625</v>
      </c>
      <c r="J21" s="10">
        <f t="shared" si="2"/>
        <v>33916</v>
      </c>
      <c r="K21" s="9">
        <f t="shared" si="3"/>
        <v>67146</v>
      </c>
      <c r="L21" s="9">
        <f t="shared" si="3"/>
        <v>57267</v>
      </c>
      <c r="M21" s="10">
        <f t="shared" si="4"/>
        <v>124413</v>
      </c>
    </row>
    <row r="22" spans="1:13" x14ac:dyDescent="0.2">
      <c r="A22" s="18" t="s">
        <v>17</v>
      </c>
      <c r="B22" s="22">
        <v>18940</v>
      </c>
      <c r="C22" s="22">
        <v>500</v>
      </c>
      <c r="D22" s="10">
        <f t="shared" si="0"/>
        <v>19440</v>
      </c>
      <c r="E22" s="22">
        <v>68403</v>
      </c>
      <c r="F22" s="22">
        <v>3057</v>
      </c>
      <c r="G22" s="10">
        <f t="shared" si="1"/>
        <v>71460</v>
      </c>
      <c r="H22" s="22">
        <v>4143</v>
      </c>
      <c r="I22" s="22">
        <v>1144</v>
      </c>
      <c r="J22" s="10">
        <f t="shared" si="2"/>
        <v>5287</v>
      </c>
      <c r="K22" s="9">
        <f t="shared" si="3"/>
        <v>91486</v>
      </c>
      <c r="L22" s="9">
        <f t="shared" si="3"/>
        <v>4701</v>
      </c>
      <c r="M22" s="10">
        <f t="shared" si="4"/>
        <v>96187</v>
      </c>
    </row>
    <row r="23" spans="1:13" x14ac:dyDescent="0.2">
      <c r="A23" s="14" t="s">
        <v>88</v>
      </c>
      <c r="B23" s="10">
        <f>SUM(B19:B22)</f>
        <v>76503</v>
      </c>
      <c r="C23" s="10">
        <f t="shared" ref="C23:I23" si="6">SUM(C19:C22)</f>
        <v>34711</v>
      </c>
      <c r="D23" s="10">
        <f t="shared" si="6"/>
        <v>111214</v>
      </c>
      <c r="E23" s="10">
        <f t="shared" si="6"/>
        <v>92261</v>
      </c>
      <c r="F23" s="10">
        <f t="shared" si="6"/>
        <v>60789</v>
      </c>
      <c r="G23" s="10">
        <f t="shared" si="1"/>
        <v>153050</v>
      </c>
      <c r="H23" s="10">
        <f t="shared" si="6"/>
        <v>39863</v>
      </c>
      <c r="I23" s="10">
        <f t="shared" si="6"/>
        <v>45159</v>
      </c>
      <c r="J23" s="10">
        <f t="shared" si="2"/>
        <v>85022</v>
      </c>
      <c r="K23" s="10">
        <f t="shared" si="3"/>
        <v>208627</v>
      </c>
      <c r="L23" s="10">
        <f t="shared" si="3"/>
        <v>140659</v>
      </c>
      <c r="M23" s="10">
        <f t="shared" si="4"/>
        <v>349286</v>
      </c>
    </row>
    <row r="24" spans="1:13" x14ac:dyDescent="0.2">
      <c r="A24" s="17" t="s">
        <v>89</v>
      </c>
      <c r="B24" s="9"/>
      <c r="C24" s="9"/>
      <c r="D24" s="10">
        <f t="shared" si="0"/>
        <v>0</v>
      </c>
      <c r="E24" s="16">
        <v>1021</v>
      </c>
      <c r="F24" s="16"/>
      <c r="G24" s="10">
        <f t="shared" si="1"/>
        <v>1021</v>
      </c>
      <c r="H24" s="16"/>
      <c r="I24" s="16"/>
      <c r="J24" s="10">
        <f t="shared" si="2"/>
        <v>0</v>
      </c>
      <c r="K24" s="9">
        <f t="shared" si="3"/>
        <v>1021</v>
      </c>
      <c r="L24" s="9">
        <f t="shared" si="3"/>
        <v>0</v>
      </c>
      <c r="M24" s="10">
        <f t="shared" si="4"/>
        <v>1021</v>
      </c>
    </row>
    <row r="25" spans="1:13" x14ac:dyDescent="0.2">
      <c r="A25" s="17" t="s">
        <v>122</v>
      </c>
      <c r="B25" s="9"/>
      <c r="C25" s="9"/>
      <c r="D25" s="10">
        <f t="shared" si="0"/>
        <v>0</v>
      </c>
      <c r="E25" s="16">
        <v>5</v>
      </c>
      <c r="F25" s="16"/>
      <c r="G25" s="10">
        <f t="shared" si="1"/>
        <v>5</v>
      </c>
      <c r="H25" s="16">
        <v>8</v>
      </c>
      <c r="I25" s="16"/>
      <c r="J25" s="10">
        <f t="shared" si="2"/>
        <v>8</v>
      </c>
      <c r="K25" s="9">
        <f t="shared" si="3"/>
        <v>13</v>
      </c>
      <c r="L25" s="9">
        <f t="shared" si="3"/>
        <v>0</v>
      </c>
      <c r="M25" s="10">
        <f t="shared" si="4"/>
        <v>13</v>
      </c>
    </row>
    <row r="26" spans="1:13" x14ac:dyDescent="0.2">
      <c r="A26" s="17" t="s">
        <v>109</v>
      </c>
      <c r="B26" s="9"/>
      <c r="C26" s="9"/>
      <c r="D26" s="10">
        <f t="shared" si="0"/>
        <v>0</v>
      </c>
      <c r="E26" s="16"/>
      <c r="F26" s="16"/>
      <c r="G26" s="10">
        <f t="shared" si="1"/>
        <v>0</v>
      </c>
      <c r="H26" s="16"/>
      <c r="I26" s="16"/>
      <c r="J26" s="10">
        <f t="shared" si="2"/>
        <v>0</v>
      </c>
      <c r="K26" s="9">
        <f t="shared" si="3"/>
        <v>0</v>
      </c>
      <c r="L26" s="9">
        <f t="shared" si="3"/>
        <v>0</v>
      </c>
      <c r="M26" s="10">
        <f t="shared" si="4"/>
        <v>0</v>
      </c>
    </row>
    <row r="27" spans="1:13" x14ac:dyDescent="0.2">
      <c r="A27" s="17" t="s">
        <v>93</v>
      </c>
      <c r="B27" s="16">
        <v>7648</v>
      </c>
      <c r="C27" s="16">
        <v>2906</v>
      </c>
      <c r="D27" s="10">
        <f t="shared" si="0"/>
        <v>10554</v>
      </c>
      <c r="E27" s="16">
        <v>5533</v>
      </c>
      <c r="F27" s="16">
        <v>16522</v>
      </c>
      <c r="G27" s="10">
        <f t="shared" si="1"/>
        <v>22055</v>
      </c>
      <c r="H27" s="16">
        <v>6397</v>
      </c>
      <c r="I27" s="16">
        <v>313</v>
      </c>
      <c r="J27" s="10">
        <f t="shared" si="2"/>
        <v>6710</v>
      </c>
      <c r="K27" s="9">
        <f t="shared" si="3"/>
        <v>19578</v>
      </c>
      <c r="L27" s="9">
        <f t="shared" si="3"/>
        <v>19741</v>
      </c>
      <c r="M27" s="10">
        <f t="shared" si="4"/>
        <v>39319</v>
      </c>
    </row>
    <row r="28" spans="1:13" x14ac:dyDescent="0.2">
      <c r="A28" s="17" t="s">
        <v>94</v>
      </c>
      <c r="B28" s="16">
        <v>875</v>
      </c>
      <c r="C28" s="16">
        <v>1023</v>
      </c>
      <c r="D28" s="10">
        <f t="shared" si="0"/>
        <v>1898</v>
      </c>
      <c r="E28" s="16"/>
      <c r="F28" s="16">
        <v>1200</v>
      </c>
      <c r="G28" s="10">
        <f t="shared" si="1"/>
        <v>1200</v>
      </c>
      <c r="H28" s="16">
        <v>21266</v>
      </c>
      <c r="I28" s="16">
        <v>24814</v>
      </c>
      <c r="J28" s="10">
        <f t="shared" si="2"/>
        <v>46080</v>
      </c>
      <c r="K28" s="9">
        <f t="shared" si="3"/>
        <v>22141</v>
      </c>
      <c r="L28" s="9">
        <f t="shared" si="3"/>
        <v>27037</v>
      </c>
      <c r="M28" s="10">
        <f t="shared" si="4"/>
        <v>49178</v>
      </c>
    </row>
    <row r="29" spans="1:13" x14ac:dyDescent="0.2">
      <c r="A29" s="17" t="s">
        <v>95</v>
      </c>
      <c r="B29" s="16">
        <v>1</v>
      </c>
      <c r="C29" s="16"/>
      <c r="D29" s="10">
        <f t="shared" si="0"/>
        <v>1</v>
      </c>
      <c r="E29" s="16"/>
      <c r="F29" s="16"/>
      <c r="G29" s="10">
        <f t="shared" si="1"/>
        <v>0</v>
      </c>
      <c r="H29" s="16">
        <v>151</v>
      </c>
      <c r="I29" s="16">
        <v>26</v>
      </c>
      <c r="J29" s="10">
        <f t="shared" si="2"/>
        <v>177</v>
      </c>
      <c r="K29" s="9">
        <f t="shared" si="3"/>
        <v>152</v>
      </c>
      <c r="L29" s="9">
        <f t="shared" si="3"/>
        <v>26</v>
      </c>
      <c r="M29" s="10">
        <f t="shared" si="4"/>
        <v>178</v>
      </c>
    </row>
    <row r="30" spans="1:13" x14ac:dyDescent="0.2">
      <c r="A30" s="17" t="s">
        <v>110</v>
      </c>
      <c r="B30" s="16">
        <v>1313</v>
      </c>
      <c r="C30" s="16">
        <v>1599</v>
      </c>
      <c r="D30" s="10">
        <f t="shared" si="0"/>
        <v>2912</v>
      </c>
      <c r="E30" s="16">
        <v>887</v>
      </c>
      <c r="F30" s="16">
        <v>19859</v>
      </c>
      <c r="G30" s="10">
        <f t="shared" si="1"/>
        <v>20746</v>
      </c>
      <c r="H30" s="16">
        <v>10718</v>
      </c>
      <c r="I30" s="16">
        <v>13819</v>
      </c>
      <c r="J30" s="10">
        <f t="shared" si="2"/>
        <v>24537</v>
      </c>
      <c r="K30" s="9">
        <f t="shared" si="3"/>
        <v>12918</v>
      </c>
      <c r="L30" s="9">
        <f t="shared" si="3"/>
        <v>35277</v>
      </c>
      <c r="M30" s="10">
        <f t="shared" si="4"/>
        <v>48195</v>
      </c>
    </row>
    <row r="31" spans="1:13" x14ac:dyDescent="0.2">
      <c r="A31" s="17" t="s">
        <v>97</v>
      </c>
      <c r="B31" s="16">
        <v>740</v>
      </c>
      <c r="C31" s="16"/>
      <c r="D31" s="10">
        <f t="shared" si="0"/>
        <v>740</v>
      </c>
      <c r="E31" s="16">
        <v>14843</v>
      </c>
      <c r="F31" s="16">
        <v>10393</v>
      </c>
      <c r="G31" s="10">
        <f t="shared" si="1"/>
        <v>25236</v>
      </c>
      <c r="H31" s="16">
        <v>560</v>
      </c>
      <c r="I31" s="16">
        <v>5440</v>
      </c>
      <c r="J31" s="10">
        <f t="shared" si="2"/>
        <v>6000</v>
      </c>
      <c r="K31" s="9">
        <f t="shared" si="3"/>
        <v>16143</v>
      </c>
      <c r="L31" s="9">
        <f t="shared" si="3"/>
        <v>15833</v>
      </c>
      <c r="M31" s="10">
        <f t="shared" si="4"/>
        <v>31976</v>
      </c>
    </row>
    <row r="32" spans="1:13" x14ac:dyDescent="0.2">
      <c r="A32" s="14" t="s">
        <v>18</v>
      </c>
      <c r="B32" s="10">
        <f>B13+B17+B18+B23+B27+B28+B29+B30+B31</f>
        <v>443794</v>
      </c>
      <c r="C32" s="10">
        <f>C13+C17+C18+C23+C27+C28+C29+C30+C31</f>
        <v>398899</v>
      </c>
      <c r="D32" s="10">
        <f t="shared" ref="D32" si="7">D13+D17+D18+D23+D27+D28+D29+D30+D31</f>
        <v>842693</v>
      </c>
      <c r="E32" s="10">
        <f>E13+E14+E16+E17+E18+E23+E24+E25+E27+E30+E31</f>
        <v>493865</v>
      </c>
      <c r="F32" s="10">
        <f>F13+F14+F17+F18+F23+F27+F28+F30+F31</f>
        <v>311354</v>
      </c>
      <c r="G32" s="10">
        <f t="shared" si="1"/>
        <v>805219</v>
      </c>
      <c r="H32" s="10">
        <f>H13+H14+H15+H17+H18+H23+H25+H27+H28+H29+H30+H31</f>
        <v>328024</v>
      </c>
      <c r="I32" s="10">
        <f>I13+I17+I18+I23+I27+I28+I29+I30+I31</f>
        <v>410632</v>
      </c>
      <c r="J32" s="10">
        <f t="shared" si="2"/>
        <v>738656</v>
      </c>
      <c r="K32" s="10">
        <f>K13+K14+K15+K16+K17+K18+K23+K24+K25+K27+K28+K29+K30+K31</f>
        <v>1265683</v>
      </c>
      <c r="L32" s="10">
        <f>L13+L14+L17+L18+L23+L27+L28+L29+L30+L31</f>
        <v>1120885</v>
      </c>
      <c r="M32" s="10">
        <f t="shared" si="4"/>
        <v>2386568</v>
      </c>
    </row>
    <row r="33" spans="1:13" x14ac:dyDescent="0.2">
      <c r="A33" s="17" t="s">
        <v>21</v>
      </c>
      <c r="B33" s="9"/>
      <c r="C33" s="9"/>
      <c r="D33" s="10">
        <f t="shared" si="0"/>
        <v>0</v>
      </c>
      <c r="E33" s="9"/>
      <c r="F33" s="9"/>
      <c r="G33" s="10">
        <f t="shared" si="1"/>
        <v>0</v>
      </c>
      <c r="H33" s="16">
        <v>387</v>
      </c>
      <c r="I33" s="16">
        <v>216</v>
      </c>
      <c r="J33" s="10">
        <f t="shared" si="2"/>
        <v>603</v>
      </c>
      <c r="K33" s="9">
        <f t="shared" si="3"/>
        <v>387</v>
      </c>
      <c r="L33" s="9">
        <f t="shared" si="3"/>
        <v>216</v>
      </c>
      <c r="M33" s="10">
        <f t="shared" si="4"/>
        <v>603</v>
      </c>
    </row>
    <row r="34" spans="1:13" x14ac:dyDescent="0.2">
      <c r="A34" s="17" t="s">
        <v>123</v>
      </c>
      <c r="B34" s="9"/>
      <c r="C34" s="9"/>
      <c r="D34" s="10">
        <f t="shared" si="0"/>
        <v>0</v>
      </c>
      <c r="E34" s="9"/>
      <c r="F34" s="9"/>
      <c r="G34" s="10">
        <f t="shared" si="1"/>
        <v>0</v>
      </c>
      <c r="H34" s="16">
        <v>250</v>
      </c>
      <c r="I34" s="16"/>
      <c r="J34" s="10">
        <f t="shared" si="2"/>
        <v>250</v>
      </c>
      <c r="K34" s="9">
        <f t="shared" si="3"/>
        <v>250</v>
      </c>
      <c r="L34" s="9">
        <f t="shared" si="3"/>
        <v>0</v>
      </c>
      <c r="M34" s="10">
        <f t="shared" si="4"/>
        <v>250</v>
      </c>
    </row>
    <row r="35" spans="1:13" x14ac:dyDescent="0.2">
      <c r="A35" s="19" t="s">
        <v>27</v>
      </c>
      <c r="B35" s="10">
        <f>B32+B33+B34</f>
        <v>443794</v>
      </c>
      <c r="C35" s="10">
        <f t="shared" ref="C35:M35" si="8">C32+C33+C34</f>
        <v>398899</v>
      </c>
      <c r="D35" s="10">
        <f t="shared" si="8"/>
        <v>842693</v>
      </c>
      <c r="E35" s="10">
        <f t="shared" si="8"/>
        <v>493865</v>
      </c>
      <c r="F35" s="10">
        <f t="shared" si="8"/>
        <v>311354</v>
      </c>
      <c r="G35" s="10">
        <f t="shared" si="8"/>
        <v>805219</v>
      </c>
      <c r="H35" s="10">
        <f t="shared" si="8"/>
        <v>328661</v>
      </c>
      <c r="I35" s="10">
        <f t="shared" si="8"/>
        <v>410848</v>
      </c>
      <c r="J35" s="10">
        <f t="shared" si="8"/>
        <v>739509</v>
      </c>
      <c r="K35" s="10">
        <f t="shared" si="8"/>
        <v>1266320</v>
      </c>
      <c r="L35" s="10">
        <f t="shared" si="8"/>
        <v>1121101</v>
      </c>
      <c r="M35" s="10">
        <f t="shared" si="8"/>
        <v>2387421</v>
      </c>
    </row>
  </sheetData>
  <mergeCells count="16">
    <mergeCell ref="A4:M4"/>
    <mergeCell ref="A5:M5"/>
    <mergeCell ref="A6:M6"/>
    <mergeCell ref="A7:A9"/>
    <mergeCell ref="B7:D7"/>
    <mergeCell ref="E7:G7"/>
    <mergeCell ref="H7:J7"/>
    <mergeCell ref="K7:M7"/>
    <mergeCell ref="B8:C8"/>
    <mergeCell ref="D8:D9"/>
    <mergeCell ref="E8:F8"/>
    <mergeCell ref="G8:G9"/>
    <mergeCell ref="H8:I8"/>
    <mergeCell ref="J8:J9"/>
    <mergeCell ref="K8:L8"/>
    <mergeCell ref="M8:M9"/>
  </mergeCells>
  <phoneticPr fontId="0" type="noConversion"/>
  <pageMargins left="0.74803149606299213" right="0.74803149606299213" top="0.98425196850393704" bottom="0.98425196850393704" header="0" footer="0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HT72"/>
  <sheetViews>
    <sheetView zoomScaleNormal="100" workbookViewId="0">
      <selection activeCell="A41" sqref="A41"/>
    </sheetView>
  </sheetViews>
  <sheetFormatPr baseColWidth="10" defaultRowHeight="12.75" x14ac:dyDescent="0.2"/>
  <cols>
    <col min="1" max="1" width="15.5703125" customWidth="1"/>
    <col min="2" max="2" width="18.85546875" bestFit="1" customWidth="1"/>
    <col min="3" max="3" width="12.7109375" customWidth="1"/>
    <col min="4" max="4" width="14.140625" customWidth="1"/>
    <col min="5" max="5" width="12.7109375" customWidth="1"/>
    <col min="6" max="6" width="14.42578125" customWidth="1"/>
    <col min="7" max="7" width="12.7109375" customWidth="1"/>
    <col min="8" max="8" width="14.140625" customWidth="1"/>
    <col min="9" max="9" width="12.7109375" customWidth="1"/>
    <col min="10" max="10" width="14.140625" customWidth="1"/>
    <col min="11" max="11" width="14.5703125" customWidth="1"/>
    <col min="12" max="12" width="15.5703125" customWidth="1"/>
    <col min="13" max="13" width="14.42578125" bestFit="1" customWidth="1"/>
  </cols>
  <sheetData>
    <row r="1" spans="1:228" s="4" customFormat="1" x14ac:dyDescent="0.2"/>
    <row r="2" spans="1:228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</row>
    <row r="3" spans="1:22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</row>
    <row r="5" spans="1:228" ht="15.75" customHeight="1" x14ac:dyDescent="0.2">
      <c r="A5" s="70" t="s">
        <v>124</v>
      </c>
      <c r="B5" s="71"/>
      <c r="C5" s="35" t="s">
        <v>111</v>
      </c>
      <c r="D5" s="35"/>
      <c r="E5" s="35"/>
      <c r="F5" s="35"/>
      <c r="G5" s="35"/>
      <c r="H5" s="35"/>
      <c r="I5" s="35"/>
      <c r="J5" s="35"/>
      <c r="K5" s="35"/>
      <c r="L5" s="35"/>
      <c r="M5" s="3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</row>
    <row r="6" spans="1:228" ht="15.75" x14ac:dyDescent="0.2">
      <c r="A6" s="70"/>
      <c r="B6" s="71"/>
      <c r="C6" s="35" t="s">
        <v>105</v>
      </c>
      <c r="D6" s="35"/>
      <c r="E6" s="35"/>
      <c r="F6" s="35"/>
      <c r="G6" s="35"/>
      <c r="H6" s="35"/>
      <c r="I6" s="35"/>
      <c r="J6" s="35"/>
      <c r="K6" s="35"/>
      <c r="L6" s="35"/>
      <c r="M6" s="3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</row>
    <row r="7" spans="1:228" ht="12.75" customHeight="1" x14ac:dyDescent="0.2">
      <c r="A7" s="50" t="s">
        <v>30</v>
      </c>
      <c r="B7" s="50"/>
      <c r="C7" s="50" t="s">
        <v>32</v>
      </c>
      <c r="D7" s="50"/>
      <c r="E7" s="50"/>
      <c r="F7" s="50"/>
      <c r="G7" s="50"/>
      <c r="H7" s="50"/>
      <c r="I7" s="50" t="s">
        <v>33</v>
      </c>
      <c r="J7" s="50"/>
      <c r="K7" s="50" t="s">
        <v>34</v>
      </c>
      <c r="L7" s="50"/>
      <c r="M7" s="5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</row>
    <row r="8" spans="1:228" x14ac:dyDescent="0.2">
      <c r="A8" s="50" t="s">
        <v>78</v>
      </c>
      <c r="B8" s="50" t="s">
        <v>35</v>
      </c>
      <c r="C8" s="50" t="s">
        <v>1</v>
      </c>
      <c r="D8" s="50"/>
      <c r="E8" s="50" t="s">
        <v>2</v>
      </c>
      <c r="F8" s="50"/>
      <c r="G8" s="50" t="s">
        <v>3</v>
      </c>
      <c r="H8" s="50"/>
      <c r="I8" s="50"/>
      <c r="J8" s="50"/>
      <c r="K8" s="50"/>
      <c r="L8" s="50"/>
      <c r="M8" s="5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</row>
    <row r="9" spans="1:228" x14ac:dyDescent="0.2">
      <c r="A9" s="50"/>
      <c r="B9" s="50"/>
      <c r="C9" s="20" t="s">
        <v>7</v>
      </c>
      <c r="D9" s="20" t="s">
        <v>9</v>
      </c>
      <c r="E9" s="20" t="s">
        <v>7</v>
      </c>
      <c r="F9" s="20" t="s">
        <v>9</v>
      </c>
      <c r="G9" s="20" t="s">
        <v>7</v>
      </c>
      <c r="H9" s="20" t="s">
        <v>9</v>
      </c>
      <c r="I9" s="20" t="s">
        <v>7</v>
      </c>
      <c r="J9" s="20" t="s">
        <v>9</v>
      </c>
      <c r="K9" s="20" t="s">
        <v>7</v>
      </c>
      <c r="L9" s="20" t="s">
        <v>9</v>
      </c>
      <c r="M9" s="20" t="s">
        <v>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</row>
    <row r="10" spans="1:228" x14ac:dyDescent="0.2">
      <c r="A10" s="72" t="s">
        <v>1</v>
      </c>
      <c r="B10" s="7" t="s">
        <v>53</v>
      </c>
      <c r="C10" s="9">
        <v>53599</v>
      </c>
      <c r="D10" s="9">
        <v>2651856</v>
      </c>
      <c r="E10" s="9">
        <v>2845</v>
      </c>
      <c r="F10" s="9">
        <v>10762</v>
      </c>
      <c r="G10" s="9">
        <v>6940</v>
      </c>
      <c r="H10" s="9">
        <v>650190</v>
      </c>
      <c r="I10" s="9">
        <v>229498</v>
      </c>
      <c r="J10" s="9">
        <v>5104918</v>
      </c>
      <c r="K10" s="9">
        <f>C10+E10+G10+I10</f>
        <v>292882</v>
      </c>
      <c r="L10" s="9">
        <f>D10+F10+H10+J10</f>
        <v>8417726</v>
      </c>
      <c r="M10" s="10">
        <f>K10+L10</f>
        <v>8710608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</row>
    <row r="11" spans="1:228" x14ac:dyDescent="0.2">
      <c r="A11" s="73"/>
      <c r="B11" s="7" t="s">
        <v>54</v>
      </c>
      <c r="C11" s="9">
        <v>6367592</v>
      </c>
      <c r="D11" s="9">
        <v>431</v>
      </c>
      <c r="E11" s="9">
        <v>233466</v>
      </c>
      <c r="F11" s="9">
        <v>0</v>
      </c>
      <c r="G11" s="9">
        <v>794126</v>
      </c>
      <c r="H11" s="9">
        <v>2102</v>
      </c>
      <c r="I11" s="9">
        <v>1657395</v>
      </c>
      <c r="J11" s="9">
        <v>15226</v>
      </c>
      <c r="K11" s="9">
        <f t="shared" ref="K11:L15" si="0">C11+E11+G11+I11</f>
        <v>9052579</v>
      </c>
      <c r="L11" s="9">
        <f t="shared" si="0"/>
        <v>17759</v>
      </c>
      <c r="M11" s="10">
        <f t="shared" ref="M11:M16" si="1">K11+L11</f>
        <v>9070338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</row>
    <row r="12" spans="1:228" x14ac:dyDescent="0.2">
      <c r="A12" s="73"/>
      <c r="B12" s="7" t="s">
        <v>55</v>
      </c>
      <c r="C12" s="9">
        <v>52208</v>
      </c>
      <c r="D12" s="9">
        <v>364</v>
      </c>
      <c r="E12" s="9">
        <v>1173</v>
      </c>
      <c r="F12" s="9">
        <v>0</v>
      </c>
      <c r="G12" s="9">
        <v>3564</v>
      </c>
      <c r="H12" s="9">
        <v>0</v>
      </c>
      <c r="I12" s="9">
        <v>35327</v>
      </c>
      <c r="J12" s="9">
        <v>143</v>
      </c>
      <c r="K12" s="9">
        <f t="shared" si="0"/>
        <v>92272</v>
      </c>
      <c r="L12" s="9">
        <f t="shared" si="0"/>
        <v>507</v>
      </c>
      <c r="M12" s="10">
        <f t="shared" si="1"/>
        <v>92779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</row>
    <row r="13" spans="1:228" x14ac:dyDescent="0.2">
      <c r="A13" s="73"/>
      <c r="B13" s="7" t="s">
        <v>56</v>
      </c>
      <c r="C13" s="9">
        <v>4449</v>
      </c>
      <c r="D13" s="9">
        <v>2148</v>
      </c>
      <c r="E13" s="9">
        <v>0</v>
      </c>
      <c r="F13" s="9">
        <v>8326</v>
      </c>
      <c r="G13" s="9">
        <v>80</v>
      </c>
      <c r="H13" s="9">
        <v>36709</v>
      </c>
      <c r="I13" s="9">
        <v>5160</v>
      </c>
      <c r="J13" s="9">
        <v>55488</v>
      </c>
      <c r="K13" s="9">
        <f t="shared" si="0"/>
        <v>9689</v>
      </c>
      <c r="L13" s="9">
        <f t="shared" si="0"/>
        <v>102671</v>
      </c>
      <c r="M13" s="10">
        <f t="shared" si="1"/>
        <v>112360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</row>
    <row r="14" spans="1:228" x14ac:dyDescent="0.2">
      <c r="A14" s="73"/>
      <c r="B14" s="7" t="s">
        <v>57</v>
      </c>
      <c r="C14" s="9">
        <v>70838</v>
      </c>
      <c r="D14" s="9">
        <v>270</v>
      </c>
      <c r="E14" s="9">
        <v>3476</v>
      </c>
      <c r="F14" s="9">
        <v>0</v>
      </c>
      <c r="G14" s="9">
        <v>36578</v>
      </c>
      <c r="H14" s="9">
        <v>21</v>
      </c>
      <c r="I14" s="9">
        <v>39166</v>
      </c>
      <c r="J14" s="9">
        <v>99</v>
      </c>
      <c r="K14" s="9">
        <f t="shared" si="0"/>
        <v>150058</v>
      </c>
      <c r="L14" s="9">
        <f t="shared" si="0"/>
        <v>390</v>
      </c>
      <c r="M14" s="10">
        <f t="shared" si="1"/>
        <v>150448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</row>
    <row r="15" spans="1:228" x14ac:dyDescent="0.2">
      <c r="A15" s="74"/>
      <c r="B15" s="7" t="s">
        <v>58</v>
      </c>
      <c r="C15" s="9">
        <v>171</v>
      </c>
      <c r="D15" s="9">
        <v>0</v>
      </c>
      <c r="E15" s="9">
        <v>32</v>
      </c>
      <c r="F15" s="9">
        <v>85</v>
      </c>
      <c r="G15" s="9">
        <v>28</v>
      </c>
      <c r="H15" s="9">
        <v>271</v>
      </c>
      <c r="I15" s="9">
        <v>377</v>
      </c>
      <c r="J15" s="9">
        <v>451</v>
      </c>
      <c r="K15" s="9">
        <f t="shared" si="0"/>
        <v>608</v>
      </c>
      <c r="L15" s="9">
        <f t="shared" si="0"/>
        <v>807</v>
      </c>
      <c r="M15" s="10">
        <f t="shared" si="1"/>
        <v>1415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</row>
    <row r="16" spans="1:228" x14ac:dyDescent="0.2">
      <c r="A16" s="51" t="s">
        <v>43</v>
      </c>
      <c r="B16" s="51"/>
      <c r="C16" s="11">
        <f>SUM(C10:C15)</f>
        <v>6548857</v>
      </c>
      <c r="D16" s="11">
        <f t="shared" ref="D16:J16" si="2">SUM(D10:D15)</f>
        <v>2655069</v>
      </c>
      <c r="E16" s="11">
        <f t="shared" si="2"/>
        <v>240992</v>
      </c>
      <c r="F16" s="11">
        <f t="shared" si="2"/>
        <v>19173</v>
      </c>
      <c r="G16" s="11">
        <f t="shared" si="2"/>
        <v>841316</v>
      </c>
      <c r="H16" s="11">
        <f t="shared" si="2"/>
        <v>689293</v>
      </c>
      <c r="I16" s="11">
        <f t="shared" si="2"/>
        <v>1966923</v>
      </c>
      <c r="J16" s="11">
        <f t="shared" si="2"/>
        <v>5176325</v>
      </c>
      <c r="K16" s="11">
        <f>C16+E16+G16+I16</f>
        <v>9598088</v>
      </c>
      <c r="L16" s="11">
        <f>D16+F16+H16+J16</f>
        <v>8539860</v>
      </c>
      <c r="M16" s="10">
        <f t="shared" si="1"/>
        <v>18137948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</row>
    <row r="17" spans="1:227" x14ac:dyDescent="0.2">
      <c r="A17" s="72" t="s">
        <v>2</v>
      </c>
      <c r="B17" s="7" t="s">
        <v>53</v>
      </c>
      <c r="C17" s="9"/>
      <c r="D17" s="9">
        <v>62542</v>
      </c>
      <c r="E17" s="9">
        <v>7582</v>
      </c>
      <c r="F17" s="9">
        <v>502706</v>
      </c>
      <c r="G17" s="9"/>
      <c r="H17" s="9">
        <v>832980</v>
      </c>
      <c r="I17" s="9">
        <v>64427</v>
      </c>
      <c r="J17" s="9">
        <v>1383879</v>
      </c>
      <c r="K17" s="9">
        <f>C17+E17+G17+I17</f>
        <v>72009</v>
      </c>
      <c r="L17" s="9">
        <f>D17+F17+H17+J17</f>
        <v>2782107</v>
      </c>
      <c r="M17" s="10">
        <f>K17+L17</f>
        <v>2854116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</row>
    <row r="18" spans="1:227" x14ac:dyDescent="0.2">
      <c r="A18" s="73"/>
      <c r="B18" s="7" t="s">
        <v>54</v>
      </c>
      <c r="C18" s="9">
        <v>297515</v>
      </c>
      <c r="D18" s="9"/>
      <c r="E18" s="9">
        <v>1033922</v>
      </c>
      <c r="F18" s="9">
        <v>754</v>
      </c>
      <c r="G18" s="9">
        <v>195059</v>
      </c>
      <c r="H18" s="9">
        <v>2429</v>
      </c>
      <c r="I18" s="9">
        <v>281646</v>
      </c>
      <c r="J18" s="9">
        <v>4421</v>
      </c>
      <c r="K18" s="9">
        <f t="shared" ref="K18:L22" si="3">C18+E18+G18+I18</f>
        <v>1808142</v>
      </c>
      <c r="L18" s="9">
        <f t="shared" si="3"/>
        <v>7604</v>
      </c>
      <c r="M18" s="10">
        <f t="shared" ref="M18:M23" si="4">K18+L18</f>
        <v>1815746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</row>
    <row r="19" spans="1:227" x14ac:dyDescent="0.2">
      <c r="A19" s="73"/>
      <c r="B19" s="7" t="s">
        <v>55</v>
      </c>
      <c r="C19" s="9">
        <v>499</v>
      </c>
      <c r="D19" s="9"/>
      <c r="E19" s="9">
        <v>16203</v>
      </c>
      <c r="F19" s="9"/>
      <c r="G19" s="9"/>
      <c r="H19" s="9"/>
      <c r="I19" s="9">
        <v>10030</v>
      </c>
      <c r="J19" s="9">
        <v>292</v>
      </c>
      <c r="K19" s="9">
        <f t="shared" si="3"/>
        <v>26732</v>
      </c>
      <c r="L19" s="9">
        <f t="shared" si="3"/>
        <v>292</v>
      </c>
      <c r="M19" s="10">
        <f t="shared" si="4"/>
        <v>27024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</row>
    <row r="20" spans="1:227" x14ac:dyDescent="0.2">
      <c r="A20" s="73"/>
      <c r="B20" s="7" t="s">
        <v>56</v>
      </c>
      <c r="C20" s="9"/>
      <c r="D20" s="9"/>
      <c r="E20" s="9">
        <v>593</v>
      </c>
      <c r="F20" s="9">
        <v>7489</v>
      </c>
      <c r="G20" s="9">
        <v>55</v>
      </c>
      <c r="H20" s="9">
        <v>14053</v>
      </c>
      <c r="I20" s="9">
        <v>1628</v>
      </c>
      <c r="J20" s="9">
        <v>4300</v>
      </c>
      <c r="K20" s="9">
        <f t="shared" si="3"/>
        <v>2276</v>
      </c>
      <c r="L20" s="9">
        <f t="shared" si="3"/>
        <v>25842</v>
      </c>
      <c r="M20" s="10">
        <f t="shared" si="4"/>
        <v>28118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</row>
    <row r="21" spans="1:227" x14ac:dyDescent="0.2">
      <c r="A21" s="73"/>
      <c r="B21" s="7" t="s">
        <v>57</v>
      </c>
      <c r="C21" s="9">
        <v>1631</v>
      </c>
      <c r="D21" s="9"/>
      <c r="E21" s="9">
        <v>9575</v>
      </c>
      <c r="F21" s="9">
        <v>176</v>
      </c>
      <c r="G21" s="9">
        <v>9850</v>
      </c>
      <c r="H21" s="9"/>
      <c r="I21" s="9">
        <v>8477</v>
      </c>
      <c r="J21" s="9"/>
      <c r="K21" s="9">
        <f t="shared" si="3"/>
        <v>29533</v>
      </c>
      <c r="L21" s="9">
        <f t="shared" si="3"/>
        <v>176</v>
      </c>
      <c r="M21" s="10">
        <f t="shared" si="4"/>
        <v>29709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</row>
    <row r="22" spans="1:227" x14ac:dyDescent="0.2">
      <c r="A22" s="74"/>
      <c r="B22" s="7" t="s">
        <v>58</v>
      </c>
      <c r="C22" s="9">
        <v>1</v>
      </c>
      <c r="D22" s="9"/>
      <c r="E22" s="9"/>
      <c r="F22" s="9">
        <v>28</v>
      </c>
      <c r="G22" s="9">
        <v>4</v>
      </c>
      <c r="H22" s="9">
        <v>69</v>
      </c>
      <c r="I22" s="9">
        <v>198</v>
      </c>
      <c r="J22" s="9">
        <v>19</v>
      </c>
      <c r="K22" s="9">
        <f t="shared" si="3"/>
        <v>203</v>
      </c>
      <c r="L22" s="9">
        <f t="shared" si="3"/>
        <v>116</v>
      </c>
      <c r="M22" s="10">
        <f t="shared" si="4"/>
        <v>319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</row>
    <row r="23" spans="1:227" x14ac:dyDescent="0.2">
      <c r="A23" s="51" t="s">
        <v>44</v>
      </c>
      <c r="B23" s="51"/>
      <c r="C23" s="11">
        <f>SUM(C17:C22)</f>
        <v>299646</v>
      </c>
      <c r="D23" s="11">
        <f t="shared" ref="D23:J23" si="5">SUM(D17:D22)</f>
        <v>62542</v>
      </c>
      <c r="E23" s="11">
        <f t="shared" si="5"/>
        <v>1067875</v>
      </c>
      <c r="F23" s="11">
        <f t="shared" si="5"/>
        <v>511153</v>
      </c>
      <c r="G23" s="11">
        <f t="shared" si="5"/>
        <v>204968</v>
      </c>
      <c r="H23" s="11">
        <f t="shared" si="5"/>
        <v>849531</v>
      </c>
      <c r="I23" s="11">
        <f t="shared" si="5"/>
        <v>366406</v>
      </c>
      <c r="J23" s="11">
        <f t="shared" si="5"/>
        <v>1392911</v>
      </c>
      <c r="K23" s="11">
        <f>C23+E23+G23+I23</f>
        <v>1938895</v>
      </c>
      <c r="L23" s="11">
        <f>D23+F23+H23+J23</f>
        <v>2816137</v>
      </c>
      <c r="M23" s="10">
        <f t="shared" si="4"/>
        <v>4755032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</row>
    <row r="24" spans="1:227" x14ac:dyDescent="0.2">
      <c r="A24" s="72" t="s">
        <v>3</v>
      </c>
      <c r="B24" s="7" t="s">
        <v>53</v>
      </c>
      <c r="C24" s="9">
        <v>16392</v>
      </c>
      <c r="D24" s="9">
        <v>398647</v>
      </c>
      <c r="E24" s="9">
        <v>6244</v>
      </c>
      <c r="F24" s="9">
        <v>24866</v>
      </c>
      <c r="G24" s="9">
        <v>37021</v>
      </c>
      <c r="H24" s="9">
        <v>1804464</v>
      </c>
      <c r="I24" s="9">
        <v>112596</v>
      </c>
      <c r="J24" s="9">
        <v>2337708</v>
      </c>
      <c r="K24" s="9">
        <f>C24+E24+G24+I24</f>
        <v>172253</v>
      </c>
      <c r="L24" s="9">
        <f>D24+F24+H24+J24</f>
        <v>4565685</v>
      </c>
      <c r="M24" s="10">
        <f>K24+L24</f>
        <v>4737938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</row>
    <row r="25" spans="1:227" x14ac:dyDescent="0.2">
      <c r="A25" s="73"/>
      <c r="B25" s="7" t="s">
        <v>54</v>
      </c>
      <c r="C25" s="9">
        <v>2495069</v>
      </c>
      <c r="D25" s="9"/>
      <c r="E25" s="9">
        <v>659196</v>
      </c>
      <c r="F25" s="9"/>
      <c r="G25" s="9">
        <v>5047316</v>
      </c>
      <c r="H25" s="9">
        <v>164627</v>
      </c>
      <c r="I25" s="9">
        <v>1401049</v>
      </c>
      <c r="J25" s="9">
        <v>84583</v>
      </c>
      <c r="K25" s="9">
        <f t="shared" ref="K25:L29" si="6">C25+E25+G25+I25</f>
        <v>9602630</v>
      </c>
      <c r="L25" s="9">
        <f>D25+F25+H25+J25</f>
        <v>249210</v>
      </c>
      <c r="M25" s="10">
        <f t="shared" ref="M25:M30" si="7">K25+L25</f>
        <v>9851840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</row>
    <row r="26" spans="1:227" x14ac:dyDescent="0.2">
      <c r="A26" s="73"/>
      <c r="B26" s="7" t="s">
        <v>55</v>
      </c>
      <c r="C26" s="9">
        <v>35452</v>
      </c>
      <c r="D26" s="9"/>
      <c r="E26" s="9">
        <v>8025</v>
      </c>
      <c r="F26" s="9">
        <v>18</v>
      </c>
      <c r="G26" s="9">
        <v>65115</v>
      </c>
      <c r="H26" s="9">
        <v>121</v>
      </c>
      <c r="I26" s="9">
        <v>8985</v>
      </c>
      <c r="J26" s="9">
        <v>1984</v>
      </c>
      <c r="K26" s="9">
        <f t="shared" si="6"/>
        <v>117577</v>
      </c>
      <c r="L26" s="9">
        <f>D26+F26+H26+J26</f>
        <v>2123</v>
      </c>
      <c r="M26" s="10">
        <f t="shared" si="7"/>
        <v>119700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</row>
    <row r="27" spans="1:227" x14ac:dyDescent="0.2">
      <c r="A27" s="73"/>
      <c r="B27" s="7" t="s">
        <v>56</v>
      </c>
      <c r="C27" s="9">
        <v>500</v>
      </c>
      <c r="D27" s="9">
        <v>549</v>
      </c>
      <c r="E27" s="9">
        <v>105</v>
      </c>
      <c r="F27" s="9">
        <v>6671</v>
      </c>
      <c r="G27" s="9">
        <v>5512</v>
      </c>
      <c r="H27" s="9">
        <v>64158</v>
      </c>
      <c r="I27" s="9">
        <v>3986</v>
      </c>
      <c r="J27" s="9">
        <v>45253</v>
      </c>
      <c r="K27" s="9">
        <f t="shared" si="6"/>
        <v>10103</v>
      </c>
      <c r="L27" s="9">
        <f t="shared" si="6"/>
        <v>116631</v>
      </c>
      <c r="M27" s="10">
        <f t="shared" si="7"/>
        <v>126734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</row>
    <row r="28" spans="1:227" x14ac:dyDescent="0.2">
      <c r="A28" s="73"/>
      <c r="B28" s="7" t="s">
        <v>57</v>
      </c>
      <c r="C28" s="9">
        <v>10307</v>
      </c>
      <c r="D28" s="9">
        <v>139</v>
      </c>
      <c r="E28" s="9">
        <v>4272</v>
      </c>
      <c r="F28" s="9"/>
      <c r="G28" s="9">
        <v>38895</v>
      </c>
      <c r="H28" s="9">
        <v>211</v>
      </c>
      <c r="I28" s="9">
        <v>9539</v>
      </c>
      <c r="J28" s="9">
        <v>289</v>
      </c>
      <c r="K28" s="9">
        <f t="shared" si="6"/>
        <v>63013</v>
      </c>
      <c r="L28" s="9">
        <f t="shared" si="6"/>
        <v>639</v>
      </c>
      <c r="M28" s="10">
        <f t="shared" si="7"/>
        <v>63652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</row>
    <row r="29" spans="1:227" x14ac:dyDescent="0.2">
      <c r="A29" s="74"/>
      <c r="B29" s="7" t="s">
        <v>58</v>
      </c>
      <c r="C29" s="9">
        <v>10</v>
      </c>
      <c r="D29" s="9"/>
      <c r="E29" s="9">
        <v>2</v>
      </c>
      <c r="F29" s="9">
        <v>51</v>
      </c>
      <c r="G29" s="9">
        <v>61</v>
      </c>
      <c r="H29" s="9">
        <v>674</v>
      </c>
      <c r="I29" s="9">
        <v>185</v>
      </c>
      <c r="J29" s="9">
        <v>469</v>
      </c>
      <c r="K29" s="9">
        <f t="shared" si="6"/>
        <v>258</v>
      </c>
      <c r="L29" s="9">
        <f t="shared" si="6"/>
        <v>1194</v>
      </c>
      <c r="M29" s="10">
        <f t="shared" si="7"/>
        <v>1452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</row>
    <row r="30" spans="1:227" x14ac:dyDescent="0.2">
      <c r="A30" s="51" t="s">
        <v>45</v>
      </c>
      <c r="B30" s="51"/>
      <c r="C30" s="11">
        <f>SUM(C24:C29)</f>
        <v>2557730</v>
      </c>
      <c r="D30" s="11">
        <f t="shared" ref="D30:K30" si="8">SUM(D24:D29)</f>
        <v>399335</v>
      </c>
      <c r="E30" s="11">
        <f t="shared" si="8"/>
        <v>677844</v>
      </c>
      <c r="F30" s="11">
        <f t="shared" si="8"/>
        <v>31606</v>
      </c>
      <c r="G30" s="11">
        <f t="shared" si="8"/>
        <v>5193920</v>
      </c>
      <c r="H30" s="11">
        <f t="shared" si="8"/>
        <v>2034255</v>
      </c>
      <c r="I30" s="11">
        <f t="shared" si="8"/>
        <v>1536340</v>
      </c>
      <c r="J30" s="11">
        <f t="shared" si="8"/>
        <v>2470286</v>
      </c>
      <c r="K30" s="11">
        <f t="shared" si="8"/>
        <v>9965834</v>
      </c>
      <c r="L30" s="11">
        <f>SUM(L24:L29)</f>
        <v>4935482</v>
      </c>
      <c r="M30" s="10">
        <f t="shared" si="7"/>
        <v>14901316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</row>
    <row r="31" spans="1:227" x14ac:dyDescent="0.2">
      <c r="A31" s="72" t="s">
        <v>46</v>
      </c>
      <c r="B31" s="7" t="s">
        <v>53</v>
      </c>
      <c r="C31" s="9">
        <f>C10+C17+C24</f>
        <v>69991</v>
      </c>
      <c r="D31" s="9">
        <f t="shared" ref="D31:J31" si="9">D10+D17+D24</f>
        <v>3113045</v>
      </c>
      <c r="E31" s="9">
        <f t="shared" si="9"/>
        <v>16671</v>
      </c>
      <c r="F31" s="9">
        <f t="shared" si="9"/>
        <v>538334</v>
      </c>
      <c r="G31" s="9">
        <f t="shared" si="9"/>
        <v>43961</v>
      </c>
      <c r="H31" s="9">
        <f t="shared" si="9"/>
        <v>3287634</v>
      </c>
      <c r="I31" s="9">
        <f t="shared" si="9"/>
        <v>406521</v>
      </c>
      <c r="J31" s="9">
        <f t="shared" si="9"/>
        <v>8826505</v>
      </c>
      <c r="K31" s="9">
        <f>K10+K17+K24</f>
        <v>537144</v>
      </c>
      <c r="L31" s="9">
        <f>L10+L17+L24</f>
        <v>15765518</v>
      </c>
      <c r="M31" s="10">
        <f>K31+L31</f>
        <v>16302662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</row>
    <row r="32" spans="1:227" x14ac:dyDescent="0.2">
      <c r="A32" s="73"/>
      <c r="B32" s="7" t="s">
        <v>54</v>
      </c>
      <c r="C32" s="9">
        <f t="shared" ref="C32:L36" si="10">C11+C18+C25</f>
        <v>9160176</v>
      </c>
      <c r="D32" s="9">
        <f t="shared" si="10"/>
        <v>431</v>
      </c>
      <c r="E32" s="9">
        <f t="shared" si="10"/>
        <v>1926584</v>
      </c>
      <c r="F32" s="9">
        <f t="shared" si="10"/>
        <v>754</v>
      </c>
      <c r="G32" s="9">
        <f t="shared" si="10"/>
        <v>6036501</v>
      </c>
      <c r="H32" s="9">
        <f t="shared" si="10"/>
        <v>169158</v>
      </c>
      <c r="I32" s="9">
        <f t="shared" si="10"/>
        <v>3340090</v>
      </c>
      <c r="J32" s="9">
        <f t="shared" si="10"/>
        <v>104230</v>
      </c>
      <c r="K32" s="9">
        <f t="shared" si="10"/>
        <v>20463351</v>
      </c>
      <c r="L32" s="9">
        <f t="shared" si="10"/>
        <v>274573</v>
      </c>
      <c r="M32" s="10">
        <f t="shared" ref="M32:M37" si="11">K32+L32</f>
        <v>20737924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</row>
    <row r="33" spans="1:227" x14ac:dyDescent="0.2">
      <c r="A33" s="73"/>
      <c r="B33" s="7" t="s">
        <v>55</v>
      </c>
      <c r="C33" s="9">
        <f t="shared" si="10"/>
        <v>88159</v>
      </c>
      <c r="D33" s="9">
        <f t="shared" si="10"/>
        <v>364</v>
      </c>
      <c r="E33" s="9">
        <f t="shared" si="10"/>
        <v>25401</v>
      </c>
      <c r="F33" s="9">
        <f t="shared" si="10"/>
        <v>18</v>
      </c>
      <c r="G33" s="9">
        <f t="shared" si="10"/>
        <v>68679</v>
      </c>
      <c r="H33" s="9">
        <f t="shared" si="10"/>
        <v>121</v>
      </c>
      <c r="I33" s="9">
        <f t="shared" si="10"/>
        <v>54342</v>
      </c>
      <c r="J33" s="9">
        <f t="shared" si="10"/>
        <v>2419</v>
      </c>
      <c r="K33" s="9">
        <f t="shared" si="10"/>
        <v>236581</v>
      </c>
      <c r="L33" s="9">
        <f t="shared" si="10"/>
        <v>2922</v>
      </c>
      <c r="M33" s="10">
        <f t="shared" si="11"/>
        <v>239503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</row>
    <row r="34" spans="1:227" x14ac:dyDescent="0.2">
      <c r="A34" s="73"/>
      <c r="B34" s="7" t="s">
        <v>56</v>
      </c>
      <c r="C34" s="9">
        <f t="shared" si="10"/>
        <v>4949</v>
      </c>
      <c r="D34" s="9">
        <f t="shared" si="10"/>
        <v>2697</v>
      </c>
      <c r="E34" s="9">
        <f t="shared" si="10"/>
        <v>698</v>
      </c>
      <c r="F34" s="9">
        <f t="shared" si="10"/>
        <v>22486</v>
      </c>
      <c r="G34" s="9">
        <f t="shared" si="10"/>
        <v>5647</v>
      </c>
      <c r="H34" s="9">
        <f t="shared" si="10"/>
        <v>114920</v>
      </c>
      <c r="I34" s="9">
        <f t="shared" si="10"/>
        <v>10774</v>
      </c>
      <c r="J34" s="9">
        <f t="shared" si="10"/>
        <v>105041</v>
      </c>
      <c r="K34" s="9">
        <f t="shared" si="10"/>
        <v>22068</v>
      </c>
      <c r="L34" s="9">
        <f t="shared" si="10"/>
        <v>245144</v>
      </c>
      <c r="M34" s="10">
        <f t="shared" si="11"/>
        <v>267212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</row>
    <row r="35" spans="1:227" x14ac:dyDescent="0.2">
      <c r="A35" s="73"/>
      <c r="B35" s="7" t="s">
        <v>57</v>
      </c>
      <c r="C35" s="9">
        <f t="shared" si="10"/>
        <v>82776</v>
      </c>
      <c r="D35" s="9">
        <f t="shared" si="10"/>
        <v>409</v>
      </c>
      <c r="E35" s="9">
        <f t="shared" si="10"/>
        <v>17323</v>
      </c>
      <c r="F35" s="9">
        <f t="shared" si="10"/>
        <v>176</v>
      </c>
      <c r="G35" s="9">
        <v>85323</v>
      </c>
      <c r="H35" s="9">
        <f t="shared" si="10"/>
        <v>232</v>
      </c>
      <c r="I35" s="9">
        <f t="shared" si="10"/>
        <v>57182</v>
      </c>
      <c r="J35" s="9">
        <f t="shared" si="10"/>
        <v>388</v>
      </c>
      <c r="K35" s="9">
        <f t="shared" si="10"/>
        <v>242604</v>
      </c>
      <c r="L35" s="9">
        <f t="shared" si="10"/>
        <v>1205</v>
      </c>
      <c r="M35" s="10">
        <f t="shared" si="11"/>
        <v>243809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</row>
    <row r="36" spans="1:227" x14ac:dyDescent="0.2">
      <c r="A36" s="74"/>
      <c r="B36" s="7" t="s">
        <v>58</v>
      </c>
      <c r="C36" s="9">
        <f t="shared" si="10"/>
        <v>182</v>
      </c>
      <c r="D36" s="9">
        <f t="shared" si="10"/>
        <v>0</v>
      </c>
      <c r="E36" s="9">
        <f t="shared" si="10"/>
        <v>34</v>
      </c>
      <c r="F36" s="9">
        <f t="shared" si="10"/>
        <v>164</v>
      </c>
      <c r="G36" s="9">
        <f>G15+G22+G29</f>
        <v>93</v>
      </c>
      <c r="H36" s="9">
        <f t="shared" si="10"/>
        <v>1014</v>
      </c>
      <c r="I36" s="9">
        <f t="shared" si="10"/>
        <v>760</v>
      </c>
      <c r="J36" s="9">
        <f t="shared" si="10"/>
        <v>939</v>
      </c>
      <c r="K36" s="9">
        <f t="shared" si="10"/>
        <v>1069</v>
      </c>
      <c r="L36" s="9">
        <f t="shared" si="10"/>
        <v>2117</v>
      </c>
      <c r="M36" s="10">
        <f t="shared" si="11"/>
        <v>3186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</row>
    <row r="37" spans="1:227" x14ac:dyDescent="0.2">
      <c r="A37" s="51" t="s">
        <v>47</v>
      </c>
      <c r="B37" s="51"/>
      <c r="C37" s="11">
        <f>SUM(C31:C36)</f>
        <v>9406233</v>
      </c>
      <c r="D37" s="11">
        <f t="shared" ref="D37:L37" si="12">SUM(D31:D36)</f>
        <v>3116946</v>
      </c>
      <c r="E37" s="11">
        <f t="shared" si="12"/>
        <v>1986711</v>
      </c>
      <c r="F37" s="11">
        <f t="shared" si="12"/>
        <v>561932</v>
      </c>
      <c r="G37" s="11">
        <f t="shared" si="12"/>
        <v>6240204</v>
      </c>
      <c r="H37" s="11">
        <f t="shared" si="12"/>
        <v>3573079</v>
      </c>
      <c r="I37" s="11">
        <f t="shared" si="12"/>
        <v>3869669</v>
      </c>
      <c r="J37" s="11">
        <f t="shared" si="12"/>
        <v>9039522</v>
      </c>
      <c r="K37" s="11">
        <f t="shared" si="12"/>
        <v>21502817</v>
      </c>
      <c r="L37" s="11">
        <f t="shared" si="12"/>
        <v>16291479</v>
      </c>
      <c r="M37" s="10">
        <f t="shared" si="11"/>
        <v>37794296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</row>
    <row r="38" spans="1:2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</row>
    <row r="40" spans="1:227" ht="15.75" customHeight="1" x14ac:dyDescent="0.2"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</row>
    <row r="41" spans="1:227" x14ac:dyDescent="0.2"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</row>
    <row r="42" spans="1:227" ht="12.75" customHeight="1" x14ac:dyDescent="0.2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</row>
    <row r="43" spans="1:227" x14ac:dyDescent="0.2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</row>
    <row r="44" spans="1:227" x14ac:dyDescent="0.2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</row>
    <row r="45" spans="1:227" x14ac:dyDescent="0.2"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</row>
    <row r="46" spans="1:227" x14ac:dyDescent="0.2"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</row>
    <row r="47" spans="1:227" x14ac:dyDescent="0.2"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</row>
    <row r="48" spans="1:227" x14ac:dyDescent="0.2"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</row>
    <row r="49" spans="14:227" x14ac:dyDescent="0.2"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</row>
    <row r="50" spans="14:227" x14ac:dyDescent="0.2"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</row>
    <row r="51" spans="14:227" x14ac:dyDescent="0.2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</row>
    <row r="52" spans="14:227" x14ac:dyDescent="0.2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</row>
    <row r="53" spans="14:227" x14ac:dyDescent="0.2"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</row>
    <row r="54" spans="14:227" x14ac:dyDescent="0.2"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</row>
    <row r="55" spans="14:227" x14ac:dyDescent="0.2"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</row>
    <row r="56" spans="14:227" x14ac:dyDescent="0.2"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</row>
    <row r="57" spans="14:227" x14ac:dyDescent="0.2"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</row>
    <row r="58" spans="14:227" x14ac:dyDescent="0.2"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</row>
    <row r="59" spans="14:227" x14ac:dyDescent="0.2"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</row>
    <row r="60" spans="14:227" x14ac:dyDescent="0.2"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</row>
    <row r="61" spans="14:227" x14ac:dyDescent="0.2"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</row>
    <row r="62" spans="14:227" x14ac:dyDescent="0.2"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</row>
    <row r="63" spans="14:227" x14ac:dyDescent="0.2"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</row>
    <row r="64" spans="14:227" x14ac:dyDescent="0.2"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</row>
    <row r="65" spans="14:227" x14ac:dyDescent="0.2"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</row>
    <row r="66" spans="14:227" x14ac:dyDescent="0.2"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</row>
    <row r="67" spans="14:227" x14ac:dyDescent="0.2"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</row>
    <row r="68" spans="14:227" x14ac:dyDescent="0.2"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</row>
    <row r="69" spans="14:227" x14ac:dyDescent="0.2"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</row>
    <row r="70" spans="14:227" x14ac:dyDescent="0.2"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</row>
    <row r="71" spans="14:227" x14ac:dyDescent="0.2"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</row>
    <row r="72" spans="14:227" x14ac:dyDescent="0.2"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</row>
  </sheetData>
  <mergeCells count="20">
    <mergeCell ref="A30:B30"/>
    <mergeCell ref="A31:A36"/>
    <mergeCell ref="A37:B37"/>
    <mergeCell ref="A10:A15"/>
    <mergeCell ref="A16:B16"/>
    <mergeCell ref="A17:A22"/>
    <mergeCell ref="A23:B23"/>
    <mergeCell ref="A24:A29"/>
    <mergeCell ref="A5:B6"/>
    <mergeCell ref="C5:M5"/>
    <mergeCell ref="C6:M6"/>
    <mergeCell ref="A7:B7"/>
    <mergeCell ref="C7:H7"/>
    <mergeCell ref="I7:J8"/>
    <mergeCell ref="K7:M8"/>
    <mergeCell ref="A8:A9"/>
    <mergeCell ref="B8:B9"/>
    <mergeCell ref="C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M43"/>
  <sheetViews>
    <sheetView zoomScaleNormal="100" workbookViewId="0"/>
  </sheetViews>
  <sheetFormatPr baseColWidth="10" defaultRowHeight="12.75" x14ac:dyDescent="0.2"/>
  <cols>
    <col min="1" max="1" width="26.7109375" customWidth="1"/>
    <col min="2" max="3" width="12.7109375" customWidth="1"/>
    <col min="4" max="4" width="13.140625" customWidth="1"/>
    <col min="5" max="6" width="12.7109375" customWidth="1"/>
    <col min="7" max="7" width="13.42578125" customWidth="1"/>
    <col min="8" max="9" width="12.7109375" customWidth="1"/>
    <col min="10" max="10" width="15.140625" customWidth="1"/>
    <col min="11" max="12" width="12.28515625" bestFit="1" customWidth="1"/>
    <col min="13" max="13" width="13.7109375" customWidth="1"/>
  </cols>
  <sheetData>
    <row r="1" spans="1:1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5" spans="1:13" ht="15.75" x14ac:dyDescent="0.25">
      <c r="A5" s="55" t="s">
        <v>111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55" t="s">
        <v>107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x14ac:dyDescent="0.25">
      <c r="A7" s="55" t="s">
        <v>120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3"/>
      <c r="B8" s="3"/>
      <c r="C8" s="3"/>
      <c r="D8" s="23"/>
      <c r="E8" s="3"/>
      <c r="F8" s="3"/>
      <c r="G8" s="23"/>
      <c r="H8" s="3"/>
      <c r="I8" s="3"/>
      <c r="J8" s="23"/>
      <c r="K8" s="3"/>
      <c r="L8" s="3"/>
      <c r="M8" s="3"/>
    </row>
    <row r="9" spans="1:13" ht="18" x14ac:dyDescent="0.2">
      <c r="A9" s="68" t="s">
        <v>0</v>
      </c>
      <c r="B9" s="69" t="s">
        <v>1</v>
      </c>
      <c r="C9" s="69"/>
      <c r="D9" s="69"/>
      <c r="E9" s="69" t="s">
        <v>2</v>
      </c>
      <c r="F9" s="69"/>
      <c r="G9" s="69"/>
      <c r="H9" s="69" t="s">
        <v>3</v>
      </c>
      <c r="I9" s="69"/>
      <c r="J9" s="69"/>
      <c r="K9" s="69" t="s">
        <v>4</v>
      </c>
      <c r="L9" s="69"/>
      <c r="M9" s="69"/>
    </row>
    <row r="10" spans="1:13" x14ac:dyDescent="0.2">
      <c r="A10" s="68"/>
      <c r="B10" s="68" t="s">
        <v>5</v>
      </c>
      <c r="C10" s="68"/>
      <c r="D10" s="68" t="s">
        <v>6</v>
      </c>
      <c r="E10" s="68" t="s">
        <v>5</v>
      </c>
      <c r="F10" s="68"/>
      <c r="G10" s="68" t="s">
        <v>6</v>
      </c>
      <c r="H10" s="68" t="s">
        <v>5</v>
      </c>
      <c r="I10" s="68"/>
      <c r="J10" s="68" t="s">
        <v>6</v>
      </c>
      <c r="K10" s="68" t="s">
        <v>5</v>
      </c>
      <c r="L10" s="68"/>
      <c r="M10" s="68" t="s">
        <v>6</v>
      </c>
    </row>
    <row r="11" spans="1:13" x14ac:dyDescent="0.2">
      <c r="A11" s="68"/>
      <c r="B11" s="21" t="s">
        <v>7</v>
      </c>
      <c r="C11" s="21" t="s">
        <v>8</v>
      </c>
      <c r="D11" s="68"/>
      <c r="E11" s="21" t="s">
        <v>7</v>
      </c>
      <c r="F11" s="21" t="s">
        <v>8</v>
      </c>
      <c r="G11" s="68"/>
      <c r="H11" s="21" t="s">
        <v>7</v>
      </c>
      <c r="I11" s="21" t="s">
        <v>9</v>
      </c>
      <c r="J11" s="68"/>
      <c r="K11" s="21" t="s">
        <v>7</v>
      </c>
      <c r="L11" s="21" t="s">
        <v>9</v>
      </c>
      <c r="M11" s="68"/>
    </row>
    <row r="12" spans="1:13" x14ac:dyDescent="0.2">
      <c r="A12" s="13" t="s">
        <v>10</v>
      </c>
      <c r="B12" s="9">
        <v>6548857</v>
      </c>
      <c r="C12" s="9">
        <v>2655069</v>
      </c>
      <c r="D12" s="10">
        <f>B12+C12</f>
        <v>9203926</v>
      </c>
      <c r="E12" s="9">
        <v>299646</v>
      </c>
      <c r="F12" s="9">
        <v>62542</v>
      </c>
      <c r="G12" s="10">
        <f>E12+F12</f>
        <v>362188</v>
      </c>
      <c r="H12" s="9">
        <v>2557730</v>
      </c>
      <c r="I12" s="9">
        <v>399335</v>
      </c>
      <c r="J12" s="10">
        <f>H12+I12</f>
        <v>2957065</v>
      </c>
      <c r="K12" s="9">
        <f>B12+E12+H12</f>
        <v>9406233</v>
      </c>
      <c r="L12" s="9">
        <f>C12+F12+I12</f>
        <v>3116946</v>
      </c>
      <c r="M12" s="10">
        <f>K12+L12</f>
        <v>12523179</v>
      </c>
    </row>
    <row r="13" spans="1:13" x14ac:dyDescent="0.2">
      <c r="A13" s="13" t="s">
        <v>11</v>
      </c>
      <c r="B13" s="9">
        <v>240992</v>
      </c>
      <c r="C13" s="9">
        <v>19173</v>
      </c>
      <c r="D13" s="10">
        <f t="shared" ref="D13:D15" si="0">B13+C13</f>
        <v>260165</v>
      </c>
      <c r="E13" s="9">
        <v>1067875</v>
      </c>
      <c r="F13" s="9">
        <v>511153</v>
      </c>
      <c r="G13" s="10">
        <f t="shared" ref="G13:G43" si="1">E13+F13</f>
        <v>1579028</v>
      </c>
      <c r="H13" s="9">
        <v>677844</v>
      </c>
      <c r="I13" s="9">
        <v>31606</v>
      </c>
      <c r="J13" s="10">
        <f t="shared" ref="J13:J43" si="2">H13+I13</f>
        <v>709450</v>
      </c>
      <c r="K13" s="9">
        <f t="shared" ref="K13:L43" si="3">B13+E13+H13</f>
        <v>1986711</v>
      </c>
      <c r="L13" s="9">
        <f t="shared" si="3"/>
        <v>561932</v>
      </c>
      <c r="M13" s="10">
        <f t="shared" ref="M13:M43" si="4">K13+L13</f>
        <v>2548643</v>
      </c>
    </row>
    <row r="14" spans="1:13" x14ac:dyDescent="0.2">
      <c r="A14" s="13" t="s">
        <v>12</v>
      </c>
      <c r="B14" s="9">
        <v>841316</v>
      </c>
      <c r="C14" s="9">
        <v>689293</v>
      </c>
      <c r="D14" s="10">
        <f t="shared" si="0"/>
        <v>1530609</v>
      </c>
      <c r="E14" s="9">
        <v>204968</v>
      </c>
      <c r="F14" s="9">
        <v>849531</v>
      </c>
      <c r="G14" s="10">
        <f t="shared" si="1"/>
        <v>1054499</v>
      </c>
      <c r="H14" s="9">
        <v>5193920</v>
      </c>
      <c r="I14" s="9">
        <v>2034255</v>
      </c>
      <c r="J14" s="10">
        <f t="shared" si="2"/>
        <v>7228175</v>
      </c>
      <c r="K14" s="9">
        <f t="shared" si="3"/>
        <v>6240204</v>
      </c>
      <c r="L14" s="9">
        <f t="shared" si="3"/>
        <v>3573079</v>
      </c>
      <c r="M14" s="10">
        <f t="shared" si="4"/>
        <v>9813283</v>
      </c>
    </row>
    <row r="15" spans="1:13" x14ac:dyDescent="0.2">
      <c r="A15" s="14" t="s">
        <v>13</v>
      </c>
      <c r="B15" s="10">
        <f>SUM(B12:B14)</f>
        <v>7631165</v>
      </c>
      <c r="C15" s="10">
        <f>SUM(C12:C14)</f>
        <v>3363535</v>
      </c>
      <c r="D15" s="10">
        <f t="shared" si="0"/>
        <v>10994700</v>
      </c>
      <c r="E15" s="10">
        <f>SUM(E12:E14)</f>
        <v>1572489</v>
      </c>
      <c r="F15" s="10">
        <f>SUM(F12:F14)</f>
        <v>1423226</v>
      </c>
      <c r="G15" s="10">
        <f t="shared" si="1"/>
        <v>2995715</v>
      </c>
      <c r="H15" s="10">
        <f>SUM(H12:H14)</f>
        <v>8429494</v>
      </c>
      <c r="I15" s="10">
        <f>SUM(I12:I14)</f>
        <v>2465196</v>
      </c>
      <c r="J15" s="10">
        <f t="shared" si="2"/>
        <v>10894690</v>
      </c>
      <c r="K15" s="10">
        <f t="shared" si="3"/>
        <v>17633148</v>
      </c>
      <c r="L15" s="10">
        <f t="shared" si="3"/>
        <v>7251957</v>
      </c>
      <c r="M15" s="10">
        <f t="shared" si="4"/>
        <v>24885105</v>
      </c>
    </row>
    <row r="16" spans="1:13" x14ac:dyDescent="0.2">
      <c r="A16" s="15" t="s">
        <v>81</v>
      </c>
      <c r="B16" s="9">
        <v>820</v>
      </c>
      <c r="C16" s="9">
        <v>3624</v>
      </c>
      <c r="D16" s="10">
        <f>B16+C16</f>
        <v>4444</v>
      </c>
      <c r="E16" s="16"/>
      <c r="F16" s="16">
        <v>1132</v>
      </c>
      <c r="G16" s="10">
        <f t="shared" si="1"/>
        <v>1132</v>
      </c>
      <c r="H16" s="16">
        <v>22121</v>
      </c>
      <c r="I16" s="16">
        <v>640</v>
      </c>
      <c r="J16" s="10">
        <f t="shared" si="2"/>
        <v>22761</v>
      </c>
      <c r="K16" s="9">
        <f t="shared" si="3"/>
        <v>22941</v>
      </c>
      <c r="L16" s="9">
        <f t="shared" si="3"/>
        <v>5396</v>
      </c>
      <c r="M16" s="10">
        <f t="shared" si="4"/>
        <v>28337</v>
      </c>
    </row>
    <row r="17" spans="1:13" x14ac:dyDescent="0.2">
      <c r="A17" s="15" t="s">
        <v>82</v>
      </c>
      <c r="B17" s="9">
        <v>0</v>
      </c>
      <c r="C17" s="9">
        <v>94</v>
      </c>
      <c r="D17" s="10">
        <f t="shared" ref="D17:D19" si="5">B17+C17</f>
        <v>94</v>
      </c>
      <c r="E17" s="16"/>
      <c r="F17" s="16"/>
      <c r="G17" s="10">
        <f t="shared" si="1"/>
        <v>0</v>
      </c>
      <c r="H17" s="16"/>
      <c r="I17" s="16">
        <v>224</v>
      </c>
      <c r="J17" s="10">
        <f t="shared" si="2"/>
        <v>224</v>
      </c>
      <c r="K17" s="9">
        <f t="shared" si="3"/>
        <v>0</v>
      </c>
      <c r="L17" s="9">
        <f t="shared" si="3"/>
        <v>318</v>
      </c>
      <c r="M17" s="10">
        <f t="shared" si="4"/>
        <v>318</v>
      </c>
    </row>
    <row r="18" spans="1:13" x14ac:dyDescent="0.2">
      <c r="A18" s="17" t="s">
        <v>86</v>
      </c>
      <c r="B18" s="9">
        <v>12796</v>
      </c>
      <c r="C18" s="9">
        <v>70933</v>
      </c>
      <c r="D18" s="10">
        <f t="shared" si="5"/>
        <v>83729</v>
      </c>
      <c r="E18" s="16">
        <v>35952</v>
      </c>
      <c r="F18" s="16">
        <v>275138</v>
      </c>
      <c r="G18" s="10">
        <f t="shared" si="1"/>
        <v>311090</v>
      </c>
      <c r="H18" s="16">
        <v>41704</v>
      </c>
      <c r="I18" s="16">
        <v>99483</v>
      </c>
      <c r="J18" s="10">
        <f t="shared" si="2"/>
        <v>141187</v>
      </c>
      <c r="K18" s="9">
        <f t="shared" si="3"/>
        <v>90452</v>
      </c>
      <c r="L18" s="9">
        <f t="shared" si="3"/>
        <v>445554</v>
      </c>
      <c r="M18" s="10">
        <f t="shared" si="4"/>
        <v>536006</v>
      </c>
    </row>
    <row r="19" spans="1:13" x14ac:dyDescent="0.2">
      <c r="A19" s="17" t="s">
        <v>87</v>
      </c>
      <c r="B19" s="9">
        <v>1513</v>
      </c>
      <c r="C19" s="9">
        <v>13848</v>
      </c>
      <c r="D19" s="10">
        <f t="shared" si="5"/>
        <v>15361</v>
      </c>
      <c r="E19" s="16">
        <v>5236</v>
      </c>
      <c r="F19" s="16">
        <v>21742</v>
      </c>
      <c r="G19" s="10">
        <f t="shared" si="1"/>
        <v>26978</v>
      </c>
      <c r="H19" s="16">
        <v>84389</v>
      </c>
      <c r="I19" s="16">
        <v>146852</v>
      </c>
      <c r="J19" s="10">
        <f t="shared" si="2"/>
        <v>231241</v>
      </c>
      <c r="K19" s="9">
        <f t="shared" si="3"/>
        <v>91138</v>
      </c>
      <c r="L19" s="9">
        <f t="shared" si="3"/>
        <v>182442</v>
      </c>
      <c r="M19" s="10">
        <f t="shared" si="4"/>
        <v>273580</v>
      </c>
    </row>
    <row r="20" spans="1:13" x14ac:dyDescent="0.2">
      <c r="A20" s="18" t="s">
        <v>14</v>
      </c>
      <c r="B20" s="22">
        <v>138481</v>
      </c>
      <c r="C20" s="22">
        <v>2566573</v>
      </c>
      <c r="D20" s="24">
        <f>B20+C20</f>
        <v>2705054</v>
      </c>
      <c r="E20" s="22">
        <v>14458</v>
      </c>
      <c r="F20" s="22">
        <v>299764</v>
      </c>
      <c r="G20" s="10">
        <f t="shared" si="1"/>
        <v>314222</v>
      </c>
      <c r="H20" s="22">
        <v>38095</v>
      </c>
      <c r="I20" s="22">
        <v>1097449</v>
      </c>
      <c r="J20" s="10">
        <f t="shared" si="2"/>
        <v>1135544</v>
      </c>
      <c r="K20" s="9">
        <f t="shared" si="3"/>
        <v>191034</v>
      </c>
      <c r="L20" s="9">
        <f t="shared" si="3"/>
        <v>3963786</v>
      </c>
      <c r="M20" s="10">
        <f t="shared" si="4"/>
        <v>4154820</v>
      </c>
    </row>
    <row r="21" spans="1:13" x14ac:dyDescent="0.2">
      <c r="A21" s="18" t="s">
        <v>15</v>
      </c>
      <c r="B21" s="22">
        <v>86549</v>
      </c>
      <c r="C21" s="22">
        <v>1834517</v>
      </c>
      <c r="D21" s="24">
        <f t="shared" ref="D21:D24" si="6">B21+C21</f>
        <v>1921066</v>
      </c>
      <c r="E21" s="22">
        <v>24656</v>
      </c>
      <c r="F21" s="22">
        <v>542865</v>
      </c>
      <c r="G21" s="10">
        <f t="shared" si="1"/>
        <v>567521</v>
      </c>
      <c r="H21" s="22">
        <v>33842</v>
      </c>
      <c r="I21" s="22">
        <v>589572</v>
      </c>
      <c r="J21" s="10">
        <f t="shared" si="2"/>
        <v>623414</v>
      </c>
      <c r="K21" s="9">
        <f t="shared" si="3"/>
        <v>145047</v>
      </c>
      <c r="L21" s="9">
        <f t="shared" si="3"/>
        <v>2966954</v>
      </c>
      <c r="M21" s="10">
        <f t="shared" si="4"/>
        <v>3112001</v>
      </c>
    </row>
    <row r="22" spans="1:13" x14ac:dyDescent="0.2">
      <c r="A22" s="18" t="s">
        <v>16</v>
      </c>
      <c r="B22" s="22">
        <v>1555186</v>
      </c>
      <c r="C22" s="22">
        <v>662409</v>
      </c>
      <c r="D22" s="24">
        <f t="shared" si="6"/>
        <v>2217595</v>
      </c>
      <c r="E22" s="22">
        <v>48122</v>
      </c>
      <c r="F22" s="22">
        <v>135603</v>
      </c>
      <c r="G22" s="10">
        <f t="shared" si="1"/>
        <v>183725</v>
      </c>
      <c r="H22" s="22">
        <v>678131</v>
      </c>
      <c r="I22" s="22">
        <v>431754</v>
      </c>
      <c r="J22" s="10">
        <f t="shared" si="2"/>
        <v>1109885</v>
      </c>
      <c r="K22" s="9">
        <f t="shared" si="3"/>
        <v>2281439</v>
      </c>
      <c r="L22" s="9">
        <f t="shared" si="3"/>
        <v>1229766</v>
      </c>
      <c r="M22" s="10">
        <f t="shared" si="4"/>
        <v>3511205</v>
      </c>
    </row>
    <row r="23" spans="1:13" x14ac:dyDescent="0.2">
      <c r="A23" s="18" t="s">
        <v>17</v>
      </c>
      <c r="B23" s="22">
        <v>43622</v>
      </c>
      <c r="C23" s="22"/>
      <c r="D23" s="24">
        <f t="shared" si="6"/>
        <v>43622</v>
      </c>
      <c r="E23" s="22">
        <v>74973</v>
      </c>
      <c r="F23" s="22">
        <v>289</v>
      </c>
      <c r="G23" s="10">
        <f t="shared" si="1"/>
        <v>75262</v>
      </c>
      <c r="H23" s="22">
        <v>63910</v>
      </c>
      <c r="I23" s="22">
        <v>485</v>
      </c>
      <c r="J23" s="10">
        <f t="shared" si="2"/>
        <v>64395</v>
      </c>
      <c r="K23" s="9">
        <f t="shared" si="3"/>
        <v>182505</v>
      </c>
      <c r="L23" s="9">
        <f t="shared" si="3"/>
        <v>774</v>
      </c>
      <c r="M23" s="10">
        <f t="shared" si="4"/>
        <v>183279</v>
      </c>
    </row>
    <row r="24" spans="1:13" x14ac:dyDescent="0.2">
      <c r="A24" s="25" t="s">
        <v>88</v>
      </c>
      <c r="B24" s="10">
        <f>SUM(B20:B23)</f>
        <v>1823838</v>
      </c>
      <c r="C24" s="10">
        <f>SUM(C20:C23)</f>
        <v>5063499</v>
      </c>
      <c r="D24" s="26">
        <f t="shared" si="6"/>
        <v>6887337</v>
      </c>
      <c r="E24" s="10">
        <f>SUM(E20:E23)</f>
        <v>162209</v>
      </c>
      <c r="F24" s="10">
        <f>SUM(F20:F23)</f>
        <v>978521</v>
      </c>
      <c r="G24" s="10">
        <f t="shared" si="1"/>
        <v>1140730</v>
      </c>
      <c r="H24" s="10">
        <f>SUM(H20:H23)</f>
        <v>813978</v>
      </c>
      <c r="I24" s="10">
        <f>SUM(I20:I23)</f>
        <v>2119260</v>
      </c>
      <c r="J24" s="10">
        <f>H24+I24</f>
        <v>2933238</v>
      </c>
      <c r="K24" s="10">
        <f t="shared" si="3"/>
        <v>2800025</v>
      </c>
      <c r="L24" s="10">
        <f t="shared" si="3"/>
        <v>8161280</v>
      </c>
      <c r="M24" s="10">
        <f t="shared" si="4"/>
        <v>10961305</v>
      </c>
    </row>
    <row r="25" spans="1:13" x14ac:dyDescent="0.2">
      <c r="A25" s="17" t="s">
        <v>89</v>
      </c>
      <c r="B25" s="9">
        <v>4</v>
      </c>
      <c r="C25" s="9"/>
      <c r="D25" s="10">
        <f>B25+C25</f>
        <v>4</v>
      </c>
      <c r="E25" s="9">
        <v>180</v>
      </c>
      <c r="F25" s="9"/>
      <c r="G25" s="10">
        <f t="shared" si="1"/>
        <v>180</v>
      </c>
      <c r="H25" s="9">
        <v>1659</v>
      </c>
      <c r="I25" s="9"/>
      <c r="J25" s="10">
        <f t="shared" si="2"/>
        <v>1659</v>
      </c>
      <c r="K25" s="9">
        <f t="shared" si="3"/>
        <v>1843</v>
      </c>
      <c r="L25" s="9">
        <f t="shared" si="3"/>
        <v>0</v>
      </c>
      <c r="M25" s="10">
        <f t="shared" si="4"/>
        <v>1843</v>
      </c>
    </row>
    <row r="26" spans="1:13" x14ac:dyDescent="0.2">
      <c r="A26" s="17" t="s">
        <v>90</v>
      </c>
      <c r="B26" s="9">
        <v>101</v>
      </c>
      <c r="C26" s="9"/>
      <c r="D26" s="10">
        <f t="shared" ref="D26:D41" si="7">B26+C26</f>
        <v>101</v>
      </c>
      <c r="E26" s="9">
        <v>4481</v>
      </c>
      <c r="F26" s="9"/>
      <c r="G26" s="10">
        <f t="shared" si="1"/>
        <v>4481</v>
      </c>
      <c r="H26" s="9">
        <v>34599</v>
      </c>
      <c r="I26" s="9">
        <v>4731</v>
      </c>
      <c r="J26" s="10">
        <f t="shared" si="2"/>
        <v>39330</v>
      </c>
      <c r="K26" s="9">
        <f t="shared" si="3"/>
        <v>39181</v>
      </c>
      <c r="L26" s="9">
        <f t="shared" si="3"/>
        <v>4731</v>
      </c>
      <c r="M26" s="10">
        <f t="shared" si="4"/>
        <v>43912</v>
      </c>
    </row>
    <row r="27" spans="1:13" x14ac:dyDescent="0.2">
      <c r="A27" s="17" t="s">
        <v>91</v>
      </c>
      <c r="B27" s="9">
        <v>67</v>
      </c>
      <c r="C27" s="9">
        <v>0</v>
      </c>
      <c r="D27" s="10">
        <f t="shared" si="7"/>
        <v>67</v>
      </c>
      <c r="E27" s="9"/>
      <c r="F27" s="9"/>
      <c r="G27" s="10">
        <f t="shared" si="1"/>
        <v>0</v>
      </c>
      <c r="H27" s="9"/>
      <c r="I27" s="9">
        <v>79</v>
      </c>
      <c r="J27" s="10">
        <f t="shared" si="2"/>
        <v>79</v>
      </c>
      <c r="K27" s="9">
        <f t="shared" si="3"/>
        <v>67</v>
      </c>
      <c r="L27" s="9">
        <f t="shared" si="3"/>
        <v>79</v>
      </c>
      <c r="M27" s="10">
        <f t="shared" si="4"/>
        <v>146</v>
      </c>
    </row>
    <row r="28" spans="1:13" x14ac:dyDescent="0.2">
      <c r="A28" s="17" t="s">
        <v>93</v>
      </c>
      <c r="B28" s="9">
        <v>1823</v>
      </c>
      <c r="C28" s="9">
        <v>320</v>
      </c>
      <c r="D28" s="10">
        <f t="shared" si="7"/>
        <v>2143</v>
      </c>
      <c r="E28" s="9">
        <v>1814</v>
      </c>
      <c r="F28" s="9">
        <v>6581</v>
      </c>
      <c r="G28" s="10">
        <f t="shared" si="1"/>
        <v>8395</v>
      </c>
      <c r="H28" s="9">
        <v>47115</v>
      </c>
      <c r="I28" s="9">
        <v>700</v>
      </c>
      <c r="J28" s="10">
        <f t="shared" si="2"/>
        <v>47815</v>
      </c>
      <c r="K28" s="9">
        <f t="shared" si="3"/>
        <v>50752</v>
      </c>
      <c r="L28" s="9">
        <f t="shared" si="3"/>
        <v>7601</v>
      </c>
      <c r="M28" s="10">
        <f t="shared" si="4"/>
        <v>58353</v>
      </c>
    </row>
    <row r="29" spans="1:13" x14ac:dyDescent="0.2">
      <c r="A29" s="17" t="s">
        <v>94</v>
      </c>
      <c r="B29" s="9">
        <v>58326</v>
      </c>
      <c r="C29" s="9"/>
      <c r="D29" s="10">
        <f t="shared" si="7"/>
        <v>58326</v>
      </c>
      <c r="E29" s="9">
        <v>8990</v>
      </c>
      <c r="F29" s="9"/>
      <c r="G29" s="10">
        <f t="shared" si="1"/>
        <v>8990</v>
      </c>
      <c r="H29" s="9">
        <v>350706</v>
      </c>
      <c r="I29" s="9">
        <v>7216</v>
      </c>
      <c r="J29" s="10">
        <f t="shared" si="2"/>
        <v>357922</v>
      </c>
      <c r="K29" s="9">
        <f t="shared" si="3"/>
        <v>418022</v>
      </c>
      <c r="L29" s="9">
        <f t="shared" si="3"/>
        <v>7216</v>
      </c>
      <c r="M29" s="10">
        <f t="shared" si="4"/>
        <v>425238</v>
      </c>
    </row>
    <row r="30" spans="1:13" x14ac:dyDescent="0.2">
      <c r="A30" s="17" t="s">
        <v>95</v>
      </c>
      <c r="B30" s="9">
        <v>0</v>
      </c>
      <c r="C30" s="9">
        <v>0</v>
      </c>
      <c r="D30" s="10">
        <f t="shared" si="7"/>
        <v>0</v>
      </c>
      <c r="E30" s="9"/>
      <c r="F30" s="9"/>
      <c r="G30" s="10">
        <f t="shared" si="1"/>
        <v>0</v>
      </c>
      <c r="H30" s="9"/>
      <c r="I30" s="9"/>
      <c r="J30" s="10">
        <f t="shared" si="2"/>
        <v>0</v>
      </c>
      <c r="K30" s="9">
        <f t="shared" si="3"/>
        <v>0</v>
      </c>
      <c r="L30" s="9">
        <f t="shared" si="3"/>
        <v>0</v>
      </c>
      <c r="M30" s="10">
        <f t="shared" si="4"/>
        <v>0</v>
      </c>
    </row>
    <row r="31" spans="1:13" x14ac:dyDescent="0.2">
      <c r="A31" s="17" t="s">
        <v>110</v>
      </c>
      <c r="B31" s="9">
        <v>22</v>
      </c>
      <c r="C31" s="9"/>
      <c r="D31" s="10">
        <f t="shared" si="7"/>
        <v>22</v>
      </c>
      <c r="E31" s="9"/>
      <c r="F31" s="9"/>
      <c r="G31" s="10">
        <f t="shared" si="1"/>
        <v>0</v>
      </c>
      <c r="H31" s="9">
        <v>64458</v>
      </c>
      <c r="I31" s="9">
        <v>1743</v>
      </c>
      <c r="J31" s="10">
        <f t="shared" si="2"/>
        <v>66201</v>
      </c>
      <c r="K31" s="9">
        <f t="shared" si="3"/>
        <v>64480</v>
      </c>
      <c r="L31" s="9">
        <f t="shared" si="3"/>
        <v>1743</v>
      </c>
      <c r="M31" s="10">
        <f t="shared" si="4"/>
        <v>66223</v>
      </c>
    </row>
    <row r="32" spans="1:13" x14ac:dyDescent="0.2">
      <c r="A32" s="17" t="s">
        <v>97</v>
      </c>
      <c r="B32" s="9">
        <v>61195</v>
      </c>
      <c r="C32" s="9">
        <v>6129</v>
      </c>
      <c r="D32" s="10">
        <f t="shared" si="7"/>
        <v>67324</v>
      </c>
      <c r="E32" s="9">
        <v>147544</v>
      </c>
      <c r="F32" s="9">
        <v>109634</v>
      </c>
      <c r="G32" s="10">
        <f t="shared" si="1"/>
        <v>257178</v>
      </c>
      <c r="H32" s="9">
        <v>71966</v>
      </c>
      <c r="I32" s="9">
        <v>51606</v>
      </c>
      <c r="J32" s="10">
        <f t="shared" si="2"/>
        <v>123572</v>
      </c>
      <c r="K32" s="9">
        <f t="shared" si="3"/>
        <v>280705</v>
      </c>
      <c r="L32" s="9">
        <f t="shared" si="3"/>
        <v>167369</v>
      </c>
      <c r="M32" s="10">
        <f t="shared" si="4"/>
        <v>448074</v>
      </c>
    </row>
    <row r="33" spans="1:13" x14ac:dyDescent="0.2">
      <c r="A33" s="17" t="s">
        <v>125</v>
      </c>
      <c r="B33" s="9"/>
      <c r="C33" s="9">
        <v>120</v>
      </c>
      <c r="D33" s="10"/>
      <c r="E33" s="9"/>
      <c r="F33" s="9"/>
      <c r="G33" s="10"/>
      <c r="H33" s="9"/>
      <c r="I33" s="9"/>
      <c r="J33" s="10"/>
      <c r="K33" s="9">
        <f t="shared" si="3"/>
        <v>0</v>
      </c>
      <c r="L33" s="9">
        <f t="shared" si="3"/>
        <v>120</v>
      </c>
      <c r="M33" s="10">
        <f t="shared" si="4"/>
        <v>120</v>
      </c>
    </row>
    <row r="34" spans="1:13" x14ac:dyDescent="0.2">
      <c r="A34" s="14" t="s">
        <v>18</v>
      </c>
      <c r="B34" s="10">
        <f>B15+B16+B17+B18+B19+B24+B25+B26+B27+B28+B29+B30+B31+B32</f>
        <v>9591670</v>
      </c>
      <c r="C34" s="10">
        <f>C15+C16+C17+C18+C19+C24+C25+C26+C27+C28+C29+C30+C31+C32+C33</f>
        <v>8522102</v>
      </c>
      <c r="D34" s="10">
        <f t="shared" si="7"/>
        <v>18113772</v>
      </c>
      <c r="E34" s="10">
        <f>E15+E16+E17+E18+E19+E24+E25+E26+E27+E28+E29+E30+E31+E32</f>
        <v>1938895</v>
      </c>
      <c r="F34" s="10">
        <f>F15+F16+F17+F18+F19+F24+F25+F26+F27+F28+F29+F30+F31+F32</f>
        <v>2815974</v>
      </c>
      <c r="G34" s="10">
        <f t="shared" si="1"/>
        <v>4754869</v>
      </c>
      <c r="H34" s="10">
        <f>H15+H16+H17+H18+H19+H24+H25+H26+H27+H28+H29+H30+H31+H32</f>
        <v>9962189</v>
      </c>
      <c r="I34" s="10">
        <f>I15+I16+I17+I18+I19+I24+I25+I26+I27+I28+I29+I30+I31+I32</f>
        <v>4897730</v>
      </c>
      <c r="J34" s="10">
        <f t="shared" si="2"/>
        <v>14859919</v>
      </c>
      <c r="K34" s="10">
        <f t="shared" si="3"/>
        <v>21492754</v>
      </c>
      <c r="L34" s="10">
        <f t="shared" si="3"/>
        <v>16235806</v>
      </c>
      <c r="M34" s="10">
        <f t="shared" si="4"/>
        <v>37728560</v>
      </c>
    </row>
    <row r="35" spans="1:13" x14ac:dyDescent="0.2">
      <c r="A35" s="17" t="s">
        <v>48</v>
      </c>
      <c r="B35" s="9">
        <v>35</v>
      </c>
      <c r="C35" s="9"/>
      <c r="D35" s="10">
        <f t="shared" si="7"/>
        <v>35</v>
      </c>
      <c r="E35" s="16"/>
      <c r="F35" s="16"/>
      <c r="G35" s="10">
        <f t="shared" si="1"/>
        <v>0</v>
      </c>
      <c r="H35" s="16"/>
      <c r="I35" s="16"/>
      <c r="J35" s="10">
        <f t="shared" si="2"/>
        <v>0</v>
      </c>
      <c r="K35" s="9">
        <f t="shared" si="3"/>
        <v>35</v>
      </c>
      <c r="L35" s="9">
        <f t="shared" si="3"/>
        <v>0</v>
      </c>
      <c r="M35" s="10">
        <f t="shared" si="4"/>
        <v>35</v>
      </c>
    </row>
    <row r="36" spans="1:13" x14ac:dyDescent="0.2">
      <c r="A36" s="17" t="s">
        <v>20</v>
      </c>
      <c r="B36" s="9">
        <v>2</v>
      </c>
      <c r="C36" s="9"/>
      <c r="D36" s="10">
        <f t="shared" si="7"/>
        <v>2</v>
      </c>
      <c r="E36" s="16"/>
      <c r="F36" s="16"/>
      <c r="G36" s="10">
        <f t="shared" si="1"/>
        <v>0</v>
      </c>
      <c r="H36" s="16"/>
      <c r="I36" s="16"/>
      <c r="J36" s="10">
        <f t="shared" si="2"/>
        <v>0</v>
      </c>
      <c r="K36" s="9">
        <f t="shared" si="3"/>
        <v>2</v>
      </c>
      <c r="L36" s="9">
        <f t="shared" si="3"/>
        <v>0</v>
      </c>
      <c r="M36" s="10">
        <f t="shared" si="4"/>
        <v>2</v>
      </c>
    </row>
    <row r="37" spans="1:13" x14ac:dyDescent="0.2">
      <c r="A37" s="17" t="s">
        <v>21</v>
      </c>
      <c r="B37" s="9">
        <v>20</v>
      </c>
      <c r="C37" s="9"/>
      <c r="D37" s="10">
        <f t="shared" si="7"/>
        <v>20</v>
      </c>
      <c r="E37" s="16"/>
      <c r="F37" s="16"/>
      <c r="G37" s="10">
        <f t="shared" si="1"/>
        <v>0</v>
      </c>
      <c r="H37" s="16"/>
      <c r="I37" s="16"/>
      <c r="J37" s="10">
        <f t="shared" si="2"/>
        <v>0</v>
      </c>
      <c r="K37" s="9">
        <f t="shared" si="3"/>
        <v>20</v>
      </c>
      <c r="L37" s="9">
        <f t="shared" si="3"/>
        <v>0</v>
      </c>
      <c r="M37" s="10">
        <f t="shared" si="4"/>
        <v>20</v>
      </c>
    </row>
    <row r="38" spans="1:13" x14ac:dyDescent="0.2">
      <c r="A38" s="17" t="s">
        <v>28</v>
      </c>
      <c r="B38" s="9"/>
      <c r="C38" s="9"/>
      <c r="D38" s="10">
        <f t="shared" si="7"/>
        <v>0</v>
      </c>
      <c r="E38" s="16"/>
      <c r="F38" s="16"/>
      <c r="G38" s="10">
        <f t="shared" si="1"/>
        <v>0</v>
      </c>
      <c r="H38" s="16"/>
      <c r="I38" s="16"/>
      <c r="J38" s="10">
        <f t="shared" si="2"/>
        <v>0</v>
      </c>
      <c r="K38" s="9">
        <f t="shared" si="3"/>
        <v>0</v>
      </c>
      <c r="L38" s="9">
        <f t="shared" si="3"/>
        <v>0</v>
      </c>
      <c r="M38" s="10">
        <f t="shared" si="4"/>
        <v>0</v>
      </c>
    </row>
    <row r="39" spans="1:13" x14ac:dyDescent="0.2">
      <c r="A39" s="17" t="s">
        <v>29</v>
      </c>
      <c r="B39" s="9"/>
      <c r="C39" s="9"/>
      <c r="D39" s="10">
        <f t="shared" si="7"/>
        <v>0</v>
      </c>
      <c r="E39" s="16"/>
      <c r="F39" s="16"/>
      <c r="G39" s="10">
        <f t="shared" si="1"/>
        <v>0</v>
      </c>
      <c r="H39" s="16"/>
      <c r="I39" s="16"/>
      <c r="J39" s="10">
        <f t="shared" si="2"/>
        <v>0</v>
      </c>
      <c r="K39" s="9">
        <f t="shared" si="3"/>
        <v>0</v>
      </c>
      <c r="L39" s="9">
        <f t="shared" si="3"/>
        <v>0</v>
      </c>
      <c r="M39" s="10">
        <f t="shared" si="4"/>
        <v>0</v>
      </c>
    </row>
    <row r="40" spans="1:13" x14ac:dyDescent="0.2">
      <c r="A40" s="17" t="s">
        <v>22</v>
      </c>
      <c r="B40" s="9">
        <v>200</v>
      </c>
      <c r="C40" s="9">
        <v>400</v>
      </c>
      <c r="D40" s="10">
        <f t="shared" si="7"/>
        <v>600</v>
      </c>
      <c r="E40" s="16"/>
      <c r="F40" s="16"/>
      <c r="G40" s="10">
        <f t="shared" si="1"/>
        <v>0</v>
      </c>
      <c r="H40" s="16"/>
      <c r="I40" s="16">
        <v>3273</v>
      </c>
      <c r="J40" s="10">
        <f t="shared" si="2"/>
        <v>3273</v>
      </c>
      <c r="K40" s="9">
        <f t="shared" si="3"/>
        <v>200</v>
      </c>
      <c r="L40" s="9">
        <f t="shared" si="3"/>
        <v>3673</v>
      </c>
      <c r="M40" s="10">
        <f t="shared" si="4"/>
        <v>3873</v>
      </c>
    </row>
    <row r="41" spans="1:13" x14ac:dyDescent="0.2">
      <c r="A41" s="17" t="s">
        <v>26</v>
      </c>
      <c r="B41" s="9">
        <v>6161</v>
      </c>
      <c r="C41" s="9">
        <v>17358</v>
      </c>
      <c r="D41" s="10">
        <f t="shared" si="7"/>
        <v>23519</v>
      </c>
      <c r="E41" s="16"/>
      <c r="F41" s="16"/>
      <c r="G41" s="10">
        <f t="shared" si="1"/>
        <v>0</v>
      </c>
      <c r="H41" s="16">
        <v>3645</v>
      </c>
      <c r="I41" s="16">
        <v>34479</v>
      </c>
      <c r="J41" s="10">
        <f t="shared" si="2"/>
        <v>38124</v>
      </c>
      <c r="K41" s="9">
        <f t="shared" si="3"/>
        <v>9806</v>
      </c>
      <c r="L41" s="9">
        <f t="shared" si="3"/>
        <v>51837</v>
      </c>
      <c r="M41" s="10">
        <f t="shared" si="4"/>
        <v>61643</v>
      </c>
    </row>
    <row r="42" spans="1:13" x14ac:dyDescent="0.2">
      <c r="A42" s="17" t="s">
        <v>126</v>
      </c>
      <c r="B42" s="9"/>
      <c r="C42" s="9"/>
      <c r="D42" s="10"/>
      <c r="E42" s="16"/>
      <c r="F42" s="16">
        <v>163</v>
      </c>
      <c r="G42" s="10">
        <v>163</v>
      </c>
      <c r="H42" s="16"/>
      <c r="I42" s="16"/>
      <c r="J42" s="10"/>
      <c r="K42" s="9">
        <f t="shared" si="3"/>
        <v>0</v>
      </c>
      <c r="L42" s="9">
        <f t="shared" si="3"/>
        <v>163</v>
      </c>
      <c r="M42" s="10">
        <f t="shared" si="4"/>
        <v>163</v>
      </c>
    </row>
    <row r="43" spans="1:13" x14ac:dyDescent="0.2">
      <c r="A43" s="19" t="s">
        <v>27</v>
      </c>
      <c r="B43" s="10">
        <f>SUM(B34:B41)</f>
        <v>9598088</v>
      </c>
      <c r="C43" s="10">
        <f>SUM(C34:C41)</f>
        <v>8539860</v>
      </c>
      <c r="D43" s="10">
        <f>B43+C43</f>
        <v>18137948</v>
      </c>
      <c r="E43" s="10">
        <f>SUM(E34:E41)</f>
        <v>1938895</v>
      </c>
      <c r="F43" s="10">
        <f>SUM(F34:F42)</f>
        <v>2816137</v>
      </c>
      <c r="G43" s="10">
        <f t="shared" si="1"/>
        <v>4755032</v>
      </c>
      <c r="H43" s="10">
        <f>SUM(H34:H41)</f>
        <v>9965834</v>
      </c>
      <c r="I43" s="10">
        <f>SUM(I34:I41)</f>
        <v>4935482</v>
      </c>
      <c r="J43" s="10">
        <f t="shared" si="2"/>
        <v>14901316</v>
      </c>
      <c r="K43" s="10">
        <f t="shared" si="3"/>
        <v>21502817</v>
      </c>
      <c r="L43" s="10">
        <f t="shared" si="3"/>
        <v>16291479</v>
      </c>
      <c r="M43" s="10">
        <f t="shared" si="4"/>
        <v>37794296</v>
      </c>
    </row>
  </sheetData>
  <mergeCells count="16">
    <mergeCell ref="A5:M5"/>
    <mergeCell ref="A6:M6"/>
    <mergeCell ref="A7:M7"/>
    <mergeCell ref="A9:A11"/>
    <mergeCell ref="B9:D9"/>
    <mergeCell ref="E9:G9"/>
    <mergeCell ref="H9:J9"/>
    <mergeCell ref="K9:M9"/>
    <mergeCell ref="B10:C10"/>
    <mergeCell ref="D10:D11"/>
    <mergeCell ref="E10:F10"/>
    <mergeCell ref="G10:G11"/>
    <mergeCell ref="H10:I10"/>
    <mergeCell ref="J10:J11"/>
    <mergeCell ref="K10:L10"/>
    <mergeCell ref="M10:M1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2:M33"/>
  <sheetViews>
    <sheetView zoomScaleNormal="100" workbookViewId="0"/>
  </sheetViews>
  <sheetFormatPr baseColWidth="10" defaultRowHeight="12.75" x14ac:dyDescent="0.2"/>
  <cols>
    <col min="1" max="1" width="25.7109375" bestFit="1" customWidth="1"/>
    <col min="2" max="5" width="12.7109375" customWidth="1"/>
    <col min="6" max="7" width="13.140625" bestFit="1" customWidth="1"/>
    <col min="8" max="9" width="12.7109375" customWidth="1"/>
    <col min="10" max="10" width="13.140625" bestFit="1" customWidth="1"/>
    <col min="11" max="11" width="12.7109375" customWidth="1"/>
    <col min="12" max="13" width="13.140625" bestFit="1" customWidth="1"/>
  </cols>
  <sheetData>
    <row r="2" spans="1:13" ht="1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3" ht="15.75" x14ac:dyDescent="0.25">
      <c r="A5" s="55" t="s">
        <v>112</v>
      </c>
      <c r="B5" s="55"/>
      <c r="C5" s="55"/>
      <c r="D5" s="55"/>
      <c r="E5" s="55"/>
      <c r="F5" s="55"/>
      <c r="G5" s="55"/>
      <c r="H5" s="55"/>
      <c r="I5" s="55"/>
      <c r="J5" s="55"/>
      <c r="K5" s="75"/>
      <c r="L5" s="75"/>
      <c r="M5" s="75"/>
    </row>
    <row r="6" spans="1:13" ht="15.75" x14ac:dyDescent="0.25">
      <c r="A6" s="55" t="s">
        <v>107</v>
      </c>
      <c r="B6" s="55"/>
      <c r="C6" s="55"/>
      <c r="D6" s="55"/>
      <c r="E6" s="55"/>
      <c r="F6" s="55"/>
      <c r="G6" s="55"/>
      <c r="H6" s="55"/>
      <c r="I6" s="55"/>
      <c r="J6" s="55"/>
      <c r="K6" s="75"/>
      <c r="L6" s="75"/>
      <c r="M6" s="75"/>
    </row>
    <row r="7" spans="1:13" ht="15.75" x14ac:dyDescent="0.25">
      <c r="A7" s="55" t="s">
        <v>120</v>
      </c>
      <c r="B7" s="55"/>
      <c r="C7" s="55"/>
      <c r="D7" s="55"/>
      <c r="E7" s="55"/>
      <c r="F7" s="55"/>
      <c r="G7" s="55"/>
      <c r="H7" s="55"/>
      <c r="I7" s="55"/>
      <c r="J7" s="55"/>
      <c r="K7" s="75"/>
      <c r="L7" s="75"/>
      <c r="M7" s="75"/>
    </row>
    <row r="8" spans="1:13" ht="18" x14ac:dyDescent="0.2">
      <c r="A8" s="68" t="s">
        <v>0</v>
      </c>
      <c r="B8" s="69" t="s">
        <v>1</v>
      </c>
      <c r="C8" s="69"/>
      <c r="D8" s="69"/>
      <c r="E8" s="69" t="s">
        <v>2</v>
      </c>
      <c r="F8" s="69"/>
      <c r="G8" s="69"/>
      <c r="H8" s="69" t="s">
        <v>3</v>
      </c>
      <c r="I8" s="69"/>
      <c r="J8" s="69"/>
      <c r="K8" s="69" t="s">
        <v>4</v>
      </c>
      <c r="L8" s="69"/>
      <c r="M8" s="69"/>
    </row>
    <row r="9" spans="1:13" x14ac:dyDescent="0.2">
      <c r="A9" s="68"/>
      <c r="B9" s="68" t="s">
        <v>5</v>
      </c>
      <c r="C9" s="68"/>
      <c r="D9" s="68" t="s">
        <v>6</v>
      </c>
      <c r="E9" s="68" t="s">
        <v>5</v>
      </c>
      <c r="F9" s="68"/>
      <c r="G9" s="68" t="s">
        <v>6</v>
      </c>
      <c r="H9" s="68" t="s">
        <v>5</v>
      </c>
      <c r="I9" s="68"/>
      <c r="J9" s="68" t="s">
        <v>6</v>
      </c>
      <c r="K9" s="68" t="s">
        <v>5</v>
      </c>
      <c r="L9" s="68"/>
      <c r="M9" s="68" t="s">
        <v>6</v>
      </c>
    </row>
    <row r="10" spans="1:13" x14ac:dyDescent="0.2">
      <c r="A10" s="68"/>
      <c r="B10" s="21" t="s">
        <v>7</v>
      </c>
      <c r="C10" s="21" t="s">
        <v>8</v>
      </c>
      <c r="D10" s="68"/>
      <c r="E10" s="21" t="s">
        <v>7</v>
      </c>
      <c r="F10" s="21" t="s">
        <v>8</v>
      </c>
      <c r="G10" s="68"/>
      <c r="H10" s="21" t="s">
        <v>7</v>
      </c>
      <c r="I10" s="21" t="s">
        <v>9</v>
      </c>
      <c r="J10" s="68"/>
      <c r="K10" s="21" t="s">
        <v>7</v>
      </c>
      <c r="L10" s="21" t="s">
        <v>9</v>
      </c>
      <c r="M10" s="68"/>
    </row>
    <row r="11" spans="1:13" x14ac:dyDescent="0.2">
      <c r="A11" s="13" t="s">
        <v>10</v>
      </c>
      <c r="B11" s="9">
        <v>29800</v>
      </c>
      <c r="C11" s="9"/>
      <c r="D11" s="10">
        <f>B11+C11</f>
        <v>29800</v>
      </c>
      <c r="E11" s="9"/>
      <c r="F11" s="9"/>
      <c r="G11" s="10">
        <f>E11+F11</f>
        <v>0</v>
      </c>
      <c r="H11" s="9">
        <v>12916</v>
      </c>
      <c r="I11" s="9"/>
      <c r="J11" s="10">
        <f>H11+I11</f>
        <v>12916</v>
      </c>
      <c r="K11" s="9">
        <f>B11+E11+H11</f>
        <v>42716</v>
      </c>
      <c r="L11" s="9">
        <f>C11+F11+I11</f>
        <v>0</v>
      </c>
      <c r="M11" s="10">
        <f>K11+L11</f>
        <v>42716</v>
      </c>
    </row>
    <row r="12" spans="1:13" x14ac:dyDescent="0.2">
      <c r="A12" s="13" t="s">
        <v>11</v>
      </c>
      <c r="B12" s="9">
        <v>3200</v>
      </c>
      <c r="C12" s="9"/>
      <c r="D12" s="10">
        <f t="shared" ref="D12:D32" si="0">B12+C12</f>
        <v>3200</v>
      </c>
      <c r="E12" s="9">
        <v>43330</v>
      </c>
      <c r="F12" s="9">
        <v>1267912</v>
      </c>
      <c r="G12" s="10">
        <f t="shared" ref="G12:G33" si="1">E12+F12</f>
        <v>1311242</v>
      </c>
      <c r="H12" s="9">
        <v>33700</v>
      </c>
      <c r="I12" s="9"/>
      <c r="J12" s="10">
        <f t="shared" ref="J12:J33" si="2">H12+I12</f>
        <v>33700</v>
      </c>
      <c r="K12" s="9">
        <f t="shared" ref="K12:L33" si="3">B12+E12+H12</f>
        <v>80230</v>
      </c>
      <c r="L12" s="9">
        <f t="shared" si="3"/>
        <v>1267912</v>
      </c>
      <c r="M12" s="10">
        <f t="shared" ref="M12:M32" si="4">K12+L12</f>
        <v>1348142</v>
      </c>
    </row>
    <row r="13" spans="1:13" x14ac:dyDescent="0.2">
      <c r="A13" s="13" t="s">
        <v>12</v>
      </c>
      <c r="B13" s="9">
        <v>2600</v>
      </c>
      <c r="C13" s="9"/>
      <c r="D13" s="10">
        <f t="shared" si="0"/>
        <v>2600</v>
      </c>
      <c r="E13" s="9">
        <v>5035</v>
      </c>
      <c r="F13" s="9"/>
      <c r="G13" s="10">
        <f t="shared" si="1"/>
        <v>5035</v>
      </c>
      <c r="H13" s="9">
        <v>105771</v>
      </c>
      <c r="I13" s="9"/>
      <c r="J13" s="10">
        <f t="shared" si="2"/>
        <v>105771</v>
      </c>
      <c r="K13" s="9">
        <f t="shared" si="3"/>
        <v>113406</v>
      </c>
      <c r="L13" s="9">
        <f t="shared" si="3"/>
        <v>0</v>
      </c>
      <c r="M13" s="10">
        <f t="shared" si="4"/>
        <v>113406</v>
      </c>
    </row>
    <row r="14" spans="1:13" x14ac:dyDescent="0.2">
      <c r="A14" s="14" t="s">
        <v>13</v>
      </c>
      <c r="B14" s="10">
        <f>SUM(B11:B13)</f>
        <v>35600</v>
      </c>
      <c r="C14" s="10">
        <f t="shared" ref="C14:I14" si="5">SUM(C11:C13)</f>
        <v>0</v>
      </c>
      <c r="D14" s="10">
        <f t="shared" si="5"/>
        <v>35600</v>
      </c>
      <c r="E14" s="10">
        <f t="shared" si="5"/>
        <v>48365</v>
      </c>
      <c r="F14" s="10">
        <f t="shared" si="5"/>
        <v>1267912</v>
      </c>
      <c r="G14" s="10">
        <f t="shared" si="5"/>
        <v>1316277</v>
      </c>
      <c r="H14" s="10">
        <f t="shared" si="5"/>
        <v>152387</v>
      </c>
      <c r="I14" s="10">
        <f t="shared" si="5"/>
        <v>0</v>
      </c>
      <c r="J14" s="10">
        <f t="shared" si="2"/>
        <v>152387</v>
      </c>
      <c r="K14" s="10">
        <f t="shared" si="3"/>
        <v>236352</v>
      </c>
      <c r="L14" s="10">
        <f t="shared" si="3"/>
        <v>1267912</v>
      </c>
      <c r="M14" s="10">
        <f>K14+L14</f>
        <v>1504264</v>
      </c>
    </row>
    <row r="15" spans="1:13" x14ac:dyDescent="0.2">
      <c r="A15" s="15" t="s">
        <v>62</v>
      </c>
      <c r="B15" s="9">
        <v>150</v>
      </c>
      <c r="C15" s="9"/>
      <c r="D15" s="10">
        <f t="shared" si="0"/>
        <v>150</v>
      </c>
      <c r="E15" s="9"/>
      <c r="F15" s="9"/>
      <c r="G15" s="10">
        <f t="shared" si="1"/>
        <v>0</v>
      </c>
      <c r="H15" s="16">
        <v>147</v>
      </c>
      <c r="I15" s="16"/>
      <c r="J15" s="10">
        <f t="shared" si="2"/>
        <v>147</v>
      </c>
      <c r="K15" s="9">
        <f t="shared" si="3"/>
        <v>297</v>
      </c>
      <c r="L15" s="9">
        <f t="shared" si="3"/>
        <v>0</v>
      </c>
      <c r="M15" s="10">
        <f t="shared" si="4"/>
        <v>297</v>
      </c>
    </row>
    <row r="16" spans="1:13" x14ac:dyDescent="0.2">
      <c r="A16" s="15" t="s">
        <v>113</v>
      </c>
      <c r="B16" s="9"/>
      <c r="C16" s="9"/>
      <c r="D16" s="10">
        <f t="shared" si="0"/>
        <v>0</v>
      </c>
      <c r="E16" s="16">
        <v>1488</v>
      </c>
      <c r="F16" s="16"/>
      <c r="G16" s="10">
        <f t="shared" si="1"/>
        <v>1488</v>
      </c>
      <c r="H16" s="16">
        <v>540</v>
      </c>
      <c r="I16" s="16"/>
      <c r="J16" s="10">
        <f t="shared" si="2"/>
        <v>540</v>
      </c>
      <c r="K16" s="9">
        <f t="shared" si="3"/>
        <v>2028</v>
      </c>
      <c r="L16" s="9">
        <f t="shared" si="3"/>
        <v>0</v>
      </c>
      <c r="M16" s="10">
        <f t="shared" si="4"/>
        <v>2028</v>
      </c>
    </row>
    <row r="17" spans="1:13" x14ac:dyDescent="0.2">
      <c r="A17" s="15" t="s">
        <v>85</v>
      </c>
      <c r="B17" s="9"/>
      <c r="C17" s="9"/>
      <c r="D17" s="10">
        <f t="shared" si="0"/>
        <v>0</v>
      </c>
      <c r="E17" s="16"/>
      <c r="F17" s="16"/>
      <c r="G17" s="10">
        <f t="shared" si="1"/>
        <v>0</v>
      </c>
      <c r="H17" s="16">
        <v>160</v>
      </c>
      <c r="I17" s="16"/>
      <c r="J17" s="10">
        <f t="shared" si="2"/>
        <v>160</v>
      </c>
      <c r="K17" s="9">
        <f t="shared" si="3"/>
        <v>160</v>
      </c>
      <c r="L17" s="9">
        <f t="shared" si="3"/>
        <v>0</v>
      </c>
      <c r="M17" s="10">
        <f t="shared" si="4"/>
        <v>160</v>
      </c>
    </row>
    <row r="18" spans="1:13" x14ac:dyDescent="0.2">
      <c r="A18" s="15" t="s">
        <v>86</v>
      </c>
      <c r="B18" s="9"/>
      <c r="C18" s="9"/>
      <c r="D18" s="10">
        <f t="shared" si="0"/>
        <v>0</v>
      </c>
      <c r="E18" s="16"/>
      <c r="F18" s="16">
        <v>64835</v>
      </c>
      <c r="G18" s="10">
        <f t="shared" si="1"/>
        <v>64835</v>
      </c>
      <c r="H18" s="27"/>
      <c r="I18" s="16"/>
      <c r="J18" s="10">
        <f t="shared" si="2"/>
        <v>0</v>
      </c>
      <c r="K18" s="9">
        <f t="shared" si="3"/>
        <v>0</v>
      </c>
      <c r="L18" s="9">
        <f t="shared" si="3"/>
        <v>64835</v>
      </c>
      <c r="M18" s="10">
        <f t="shared" si="4"/>
        <v>64835</v>
      </c>
    </row>
    <row r="19" spans="1:13" x14ac:dyDescent="0.2">
      <c r="A19" s="15" t="s">
        <v>87</v>
      </c>
      <c r="B19" s="9"/>
      <c r="C19" s="9"/>
      <c r="D19" s="10">
        <f t="shared" si="0"/>
        <v>0</v>
      </c>
      <c r="E19" s="9"/>
      <c r="F19" s="9"/>
      <c r="G19" s="10">
        <f t="shared" si="1"/>
        <v>0</v>
      </c>
      <c r="H19" s="16">
        <v>2495</v>
      </c>
      <c r="I19" s="16"/>
      <c r="J19" s="10">
        <f t="shared" si="2"/>
        <v>2495</v>
      </c>
      <c r="K19" s="9">
        <f t="shared" si="3"/>
        <v>2495</v>
      </c>
      <c r="L19" s="9">
        <f t="shared" si="3"/>
        <v>0</v>
      </c>
      <c r="M19" s="10">
        <f t="shared" si="4"/>
        <v>2495</v>
      </c>
    </row>
    <row r="20" spans="1:13" x14ac:dyDescent="0.2">
      <c r="A20" s="18" t="s">
        <v>14</v>
      </c>
      <c r="B20" s="22"/>
      <c r="C20" s="22"/>
      <c r="D20" s="10">
        <f t="shared" si="0"/>
        <v>0</v>
      </c>
      <c r="E20" s="22">
        <v>1000</v>
      </c>
      <c r="F20" s="22">
        <v>2200</v>
      </c>
      <c r="G20" s="10">
        <f t="shared" si="1"/>
        <v>3200</v>
      </c>
      <c r="H20" s="22">
        <v>2019</v>
      </c>
      <c r="I20" s="22"/>
      <c r="J20" s="10">
        <f t="shared" si="2"/>
        <v>2019</v>
      </c>
      <c r="K20" s="9">
        <f t="shared" si="3"/>
        <v>3019</v>
      </c>
      <c r="L20" s="9">
        <f t="shared" si="3"/>
        <v>2200</v>
      </c>
      <c r="M20" s="10">
        <f t="shared" si="4"/>
        <v>5219</v>
      </c>
    </row>
    <row r="21" spans="1:13" x14ac:dyDescent="0.2">
      <c r="A21" s="18" t="s">
        <v>15</v>
      </c>
      <c r="B21" s="22"/>
      <c r="C21" s="22"/>
      <c r="D21" s="10">
        <f t="shared" si="0"/>
        <v>0</v>
      </c>
      <c r="E21" s="22"/>
      <c r="F21" s="22"/>
      <c r="G21" s="10">
        <f t="shared" si="1"/>
        <v>0</v>
      </c>
      <c r="H21" s="22">
        <v>130</v>
      </c>
      <c r="I21" s="22"/>
      <c r="J21" s="10">
        <f t="shared" si="2"/>
        <v>130</v>
      </c>
      <c r="K21" s="9">
        <f t="shared" si="3"/>
        <v>130</v>
      </c>
      <c r="L21" s="9">
        <f t="shared" si="3"/>
        <v>0</v>
      </c>
      <c r="M21" s="10">
        <f t="shared" si="4"/>
        <v>130</v>
      </c>
    </row>
    <row r="22" spans="1:13" x14ac:dyDescent="0.2">
      <c r="A22" s="18" t="s">
        <v>16</v>
      </c>
      <c r="B22" s="22">
        <v>239552</v>
      </c>
      <c r="C22" s="22">
        <v>172330</v>
      </c>
      <c r="D22" s="10">
        <f t="shared" si="0"/>
        <v>411882</v>
      </c>
      <c r="E22" s="22">
        <v>4250</v>
      </c>
      <c r="F22" s="22">
        <v>179670</v>
      </c>
      <c r="G22" s="10">
        <f t="shared" si="1"/>
        <v>183920</v>
      </c>
      <c r="H22" s="22">
        <v>37254</v>
      </c>
      <c r="I22" s="22">
        <v>155075</v>
      </c>
      <c r="J22" s="10">
        <f t="shared" si="2"/>
        <v>192329</v>
      </c>
      <c r="K22" s="9">
        <f t="shared" si="3"/>
        <v>281056</v>
      </c>
      <c r="L22" s="9">
        <f t="shared" si="3"/>
        <v>507075</v>
      </c>
      <c r="M22" s="10">
        <f t="shared" si="4"/>
        <v>788131</v>
      </c>
    </row>
    <row r="23" spans="1:13" x14ac:dyDescent="0.2">
      <c r="A23" s="18" t="s">
        <v>17</v>
      </c>
      <c r="B23" s="22">
        <v>6000</v>
      </c>
      <c r="C23" s="22">
        <v>107145</v>
      </c>
      <c r="D23" s="10">
        <f t="shared" si="0"/>
        <v>113145</v>
      </c>
      <c r="E23" s="22">
        <v>21900</v>
      </c>
      <c r="F23" s="22">
        <v>505698</v>
      </c>
      <c r="G23" s="10">
        <f t="shared" si="1"/>
        <v>527598</v>
      </c>
      <c r="H23" s="22">
        <v>65698</v>
      </c>
      <c r="I23" s="22">
        <v>159555</v>
      </c>
      <c r="J23" s="10">
        <f t="shared" si="2"/>
        <v>225253</v>
      </c>
      <c r="K23" s="9">
        <f t="shared" si="3"/>
        <v>93598</v>
      </c>
      <c r="L23" s="9">
        <f t="shared" si="3"/>
        <v>772398</v>
      </c>
      <c r="M23" s="10">
        <f t="shared" si="4"/>
        <v>865996</v>
      </c>
    </row>
    <row r="24" spans="1:13" x14ac:dyDescent="0.2">
      <c r="A24" s="25" t="s">
        <v>88</v>
      </c>
      <c r="B24" s="10">
        <f>SUM(B20:B23)</f>
        <v>245552</v>
      </c>
      <c r="C24" s="10">
        <f>SUM(C20:C23)</f>
        <v>279475</v>
      </c>
      <c r="D24" s="10">
        <f t="shared" si="0"/>
        <v>525027</v>
      </c>
      <c r="E24" s="10">
        <f>SUM(E20:E23)</f>
        <v>27150</v>
      </c>
      <c r="F24" s="10">
        <f>SUM(F20:F23)</f>
        <v>687568</v>
      </c>
      <c r="G24" s="10">
        <f t="shared" si="1"/>
        <v>714718</v>
      </c>
      <c r="H24" s="10">
        <f>SUM(H20:H23)</f>
        <v>105101</v>
      </c>
      <c r="I24" s="10">
        <f>SUM(I20:I23)</f>
        <v>314630</v>
      </c>
      <c r="J24" s="10">
        <f t="shared" si="2"/>
        <v>419731</v>
      </c>
      <c r="K24" s="10">
        <f>B24+E24+H24</f>
        <v>377803</v>
      </c>
      <c r="L24" s="10">
        <f>C24+F24+I24</f>
        <v>1281673</v>
      </c>
      <c r="M24" s="10">
        <f t="shared" si="4"/>
        <v>1659476</v>
      </c>
    </row>
    <row r="25" spans="1:13" x14ac:dyDescent="0.2">
      <c r="A25" s="17" t="s">
        <v>90</v>
      </c>
      <c r="B25" s="16"/>
      <c r="C25" s="16"/>
      <c r="D25" s="10">
        <f t="shared" si="0"/>
        <v>0</v>
      </c>
      <c r="E25" s="16">
        <v>420</v>
      </c>
      <c r="F25" s="16"/>
      <c r="G25" s="10">
        <f t="shared" si="1"/>
        <v>420</v>
      </c>
      <c r="H25" s="16"/>
      <c r="I25" s="16"/>
      <c r="J25" s="10">
        <f t="shared" si="2"/>
        <v>0</v>
      </c>
      <c r="K25" s="9">
        <f t="shared" si="3"/>
        <v>420</v>
      </c>
      <c r="L25" s="9">
        <f t="shared" si="3"/>
        <v>0</v>
      </c>
      <c r="M25" s="10">
        <f t="shared" si="4"/>
        <v>420</v>
      </c>
    </row>
    <row r="26" spans="1:13" x14ac:dyDescent="0.2">
      <c r="A26" s="17" t="s">
        <v>114</v>
      </c>
      <c r="B26" s="16"/>
      <c r="C26" s="16"/>
      <c r="D26" s="10">
        <f t="shared" si="0"/>
        <v>0</v>
      </c>
      <c r="E26" s="16"/>
      <c r="F26" s="16"/>
      <c r="G26" s="10">
        <f t="shared" si="1"/>
        <v>0</v>
      </c>
      <c r="H26" s="16">
        <v>325</v>
      </c>
      <c r="I26" s="16"/>
      <c r="J26" s="10">
        <f t="shared" si="2"/>
        <v>325</v>
      </c>
      <c r="K26" s="9">
        <f t="shared" si="3"/>
        <v>325</v>
      </c>
      <c r="L26" s="9">
        <f t="shared" si="3"/>
        <v>0</v>
      </c>
      <c r="M26" s="10">
        <f t="shared" si="4"/>
        <v>325</v>
      </c>
    </row>
    <row r="27" spans="1:13" x14ac:dyDescent="0.2">
      <c r="A27" s="17" t="s">
        <v>94</v>
      </c>
      <c r="B27" s="16">
        <v>9121</v>
      </c>
      <c r="C27" s="16">
        <v>54734</v>
      </c>
      <c r="D27" s="10">
        <f t="shared" si="0"/>
        <v>63855</v>
      </c>
      <c r="E27" s="16"/>
      <c r="F27" s="16">
        <v>17656</v>
      </c>
      <c r="G27" s="10">
        <f t="shared" si="1"/>
        <v>17656</v>
      </c>
      <c r="H27" s="16">
        <v>19077</v>
      </c>
      <c r="I27" s="16">
        <v>286927</v>
      </c>
      <c r="J27" s="10">
        <f t="shared" si="2"/>
        <v>306004</v>
      </c>
      <c r="K27" s="9">
        <f t="shared" si="3"/>
        <v>28198</v>
      </c>
      <c r="L27" s="9">
        <f t="shared" si="3"/>
        <v>359317</v>
      </c>
      <c r="M27" s="10">
        <f t="shared" si="4"/>
        <v>387515</v>
      </c>
    </row>
    <row r="28" spans="1:13" x14ac:dyDescent="0.2">
      <c r="A28" s="17" t="s">
        <v>95</v>
      </c>
      <c r="B28" s="16"/>
      <c r="C28" s="16"/>
      <c r="D28" s="10">
        <f t="shared" si="0"/>
        <v>0</v>
      </c>
      <c r="E28" s="16"/>
      <c r="F28" s="16"/>
      <c r="G28" s="10">
        <f t="shared" si="1"/>
        <v>0</v>
      </c>
      <c r="H28" s="16">
        <v>2268</v>
      </c>
      <c r="I28" s="16"/>
      <c r="J28" s="10">
        <f t="shared" si="2"/>
        <v>2268</v>
      </c>
      <c r="K28" s="9">
        <f t="shared" si="3"/>
        <v>2268</v>
      </c>
      <c r="L28" s="9">
        <f t="shared" si="3"/>
        <v>0</v>
      </c>
      <c r="M28" s="10">
        <f t="shared" si="4"/>
        <v>2268</v>
      </c>
    </row>
    <row r="29" spans="1:13" x14ac:dyDescent="0.2">
      <c r="A29" s="17" t="s">
        <v>110</v>
      </c>
      <c r="B29" s="16">
        <v>27300</v>
      </c>
      <c r="C29" s="16">
        <v>21600</v>
      </c>
      <c r="D29" s="10">
        <f t="shared" si="0"/>
        <v>48900</v>
      </c>
      <c r="E29" s="16"/>
      <c r="F29" s="16">
        <v>56050</v>
      </c>
      <c r="G29" s="10">
        <f t="shared" si="1"/>
        <v>56050</v>
      </c>
      <c r="H29" s="16">
        <v>642</v>
      </c>
      <c r="I29" s="16">
        <v>8544</v>
      </c>
      <c r="J29" s="10">
        <f t="shared" si="2"/>
        <v>9186</v>
      </c>
      <c r="K29" s="9">
        <f t="shared" si="3"/>
        <v>27942</v>
      </c>
      <c r="L29" s="9">
        <f t="shared" si="3"/>
        <v>86194</v>
      </c>
      <c r="M29" s="10">
        <f t="shared" si="4"/>
        <v>114136</v>
      </c>
    </row>
    <row r="30" spans="1:13" x14ac:dyDescent="0.2">
      <c r="A30" s="17" t="s">
        <v>97</v>
      </c>
      <c r="B30" s="16">
        <v>900</v>
      </c>
      <c r="C30" s="16">
        <v>3000</v>
      </c>
      <c r="D30" s="10">
        <f t="shared" si="0"/>
        <v>3900</v>
      </c>
      <c r="E30" s="16">
        <v>33660</v>
      </c>
      <c r="F30" s="16">
        <v>522660</v>
      </c>
      <c r="G30" s="10">
        <f t="shared" si="1"/>
        <v>556320</v>
      </c>
      <c r="H30" s="16">
        <v>2200</v>
      </c>
      <c r="I30" s="16">
        <v>2850</v>
      </c>
      <c r="J30" s="10">
        <f t="shared" si="2"/>
        <v>5050</v>
      </c>
      <c r="K30" s="9">
        <f t="shared" si="3"/>
        <v>36760</v>
      </c>
      <c r="L30" s="9">
        <f t="shared" si="3"/>
        <v>528510</v>
      </c>
      <c r="M30" s="10">
        <f t="shared" si="4"/>
        <v>565270</v>
      </c>
    </row>
    <row r="31" spans="1:13" x14ac:dyDescent="0.2">
      <c r="A31" s="14" t="s">
        <v>18</v>
      </c>
      <c r="B31" s="10">
        <f>B14+B15+B24+B27+B29+B30</f>
        <v>318623</v>
      </c>
      <c r="C31" s="10">
        <f>C24+C27+C29+C30</f>
        <v>358809</v>
      </c>
      <c r="D31" s="10">
        <f>B31+C31</f>
        <v>677432</v>
      </c>
      <c r="E31" s="10">
        <f>E14+E16+E24+E25+E30</f>
        <v>111083</v>
      </c>
      <c r="F31" s="10">
        <f>F14+F18+F24+F27+F29+F30</f>
        <v>2616681</v>
      </c>
      <c r="G31" s="10">
        <f t="shared" si="1"/>
        <v>2727764</v>
      </c>
      <c r="H31" s="10">
        <f>H14+H15+H16+H17+H19+H24+H26+H27+H28+H29+H30</f>
        <v>285342</v>
      </c>
      <c r="I31" s="10">
        <f>I14+I24+I27+I29+I30</f>
        <v>612951</v>
      </c>
      <c r="J31" s="10">
        <f t="shared" si="2"/>
        <v>898293</v>
      </c>
      <c r="K31" s="10">
        <f>B31+E31+H31</f>
        <v>715048</v>
      </c>
      <c r="L31" s="10">
        <f>C31+F31+I31</f>
        <v>3588441</v>
      </c>
      <c r="M31" s="10">
        <f t="shared" si="4"/>
        <v>4303489</v>
      </c>
    </row>
    <row r="32" spans="1:13" x14ac:dyDescent="0.2">
      <c r="A32" s="17" t="s">
        <v>22</v>
      </c>
      <c r="B32" s="9"/>
      <c r="C32" s="9"/>
      <c r="D32" s="10">
        <f t="shared" si="0"/>
        <v>0</v>
      </c>
      <c r="E32" s="9"/>
      <c r="F32" s="9"/>
      <c r="G32" s="10">
        <f t="shared" si="1"/>
        <v>0</v>
      </c>
      <c r="H32" s="9">
        <v>448</v>
      </c>
      <c r="I32" s="9"/>
      <c r="J32" s="10">
        <f t="shared" si="2"/>
        <v>448</v>
      </c>
      <c r="K32" s="9">
        <f t="shared" si="3"/>
        <v>448</v>
      </c>
      <c r="L32" s="9">
        <f t="shared" si="3"/>
        <v>0</v>
      </c>
      <c r="M32" s="10">
        <f t="shared" si="4"/>
        <v>448</v>
      </c>
    </row>
    <row r="33" spans="1:13" x14ac:dyDescent="0.2">
      <c r="A33" s="19" t="s">
        <v>27</v>
      </c>
      <c r="B33" s="10">
        <f>B31+B32</f>
        <v>318623</v>
      </c>
      <c r="C33" s="10">
        <f t="shared" ref="C33:I33" si="6">C31+C32</f>
        <v>358809</v>
      </c>
      <c r="D33" s="10">
        <f t="shared" si="6"/>
        <v>677432</v>
      </c>
      <c r="E33" s="10">
        <f t="shared" si="6"/>
        <v>111083</v>
      </c>
      <c r="F33" s="10">
        <f t="shared" si="6"/>
        <v>2616681</v>
      </c>
      <c r="G33" s="10">
        <f t="shared" si="1"/>
        <v>2727764</v>
      </c>
      <c r="H33" s="10">
        <f t="shared" si="6"/>
        <v>285790</v>
      </c>
      <c r="I33" s="10">
        <f t="shared" si="6"/>
        <v>612951</v>
      </c>
      <c r="J33" s="10">
        <f t="shared" si="2"/>
        <v>898741</v>
      </c>
      <c r="K33" s="10">
        <f t="shared" si="3"/>
        <v>715496</v>
      </c>
      <c r="L33" s="10">
        <f t="shared" si="3"/>
        <v>3588441</v>
      </c>
      <c r="M33" s="10">
        <f>K33+L33</f>
        <v>4303937</v>
      </c>
    </row>
  </sheetData>
  <mergeCells count="16">
    <mergeCell ref="A5:M5"/>
    <mergeCell ref="A6:M6"/>
    <mergeCell ref="A7:M7"/>
    <mergeCell ref="A8:A10"/>
    <mergeCell ref="B8:D8"/>
    <mergeCell ref="E8:G8"/>
    <mergeCell ref="H8:J8"/>
    <mergeCell ref="K8:M8"/>
    <mergeCell ref="B9:C9"/>
    <mergeCell ref="D9:D10"/>
    <mergeCell ref="E9:F9"/>
    <mergeCell ref="G9:G10"/>
    <mergeCell ref="H9:I9"/>
    <mergeCell ref="J9:J10"/>
    <mergeCell ref="K9:L9"/>
    <mergeCell ref="M9:M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1.1</vt:lpstr>
      <vt:lpstr>1.2</vt:lpstr>
      <vt:lpstr>2.1</vt:lpstr>
      <vt:lpstr>2.2</vt:lpstr>
      <vt:lpstr>2.3</vt:lpstr>
      <vt:lpstr>3.1</vt:lpstr>
      <vt:lpstr>3.2</vt:lpstr>
      <vt:lpstr>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comercial pecuario 2019</dc:title>
  <dc:creator>Microsoft Corporation</dc:creator>
  <cp:lastModifiedBy>Administrador</cp:lastModifiedBy>
  <cp:lastPrinted>2019-07-18T11:52:40Z</cp:lastPrinted>
  <dcterms:created xsi:type="dcterms:W3CDTF">1996-11-27T10:00:04Z</dcterms:created>
  <dcterms:modified xsi:type="dcterms:W3CDTF">2022-04-19T12:00:07Z</dcterms:modified>
</cp:coreProperties>
</file>